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-RRPP\Desktop\FORMULARIOS\"/>
    </mc:Choice>
  </mc:AlternateContent>
  <bookViews>
    <workbookView xWindow="0" yWindow="0" windowWidth="20400" windowHeight="7755"/>
  </bookViews>
  <sheets>
    <sheet name="FORMULARIO 2 ENCUESTA" sheetId="1" r:id="rId1"/>
    <sheet name="LISTA ESTUDIANTES" sheetId="2" r:id="rId2"/>
    <sheet name="Hoja3" sheetId="3" r:id="rId3"/>
    <sheet name="Hoja1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3" i="3"/>
  <c r="D28" i="3"/>
  <c r="K125" i="1" l="1"/>
  <c r="H125" i="1"/>
  <c r="E125" i="1"/>
  <c r="B125" i="1"/>
  <c r="O114" i="1"/>
  <c r="M114" i="1"/>
  <c r="M96" i="1"/>
  <c r="J96" i="1"/>
  <c r="G96" i="1"/>
  <c r="D96" i="1"/>
  <c r="O94" i="1"/>
  <c r="L94" i="1"/>
  <c r="N106" i="1"/>
  <c r="L106" i="1"/>
  <c r="K104" i="1"/>
  <c r="H104" i="1"/>
  <c r="E104" i="1"/>
  <c r="B104" i="1"/>
  <c r="O100" i="1"/>
  <c r="M100" i="1"/>
  <c r="N98" i="1"/>
  <c r="L98" i="1"/>
  <c r="K92" i="1"/>
  <c r="H92" i="1"/>
  <c r="E92" i="1"/>
  <c r="B92" i="1"/>
  <c r="K86" i="1"/>
  <c r="B86" i="1"/>
  <c r="H86" i="1"/>
  <c r="E86" i="1"/>
  <c r="M71" i="1"/>
  <c r="J71" i="1"/>
  <c r="G71" i="1"/>
  <c r="D71" i="1"/>
  <c r="O70" i="1"/>
  <c r="L70" i="1"/>
  <c r="J81" i="1"/>
  <c r="H81" i="1"/>
  <c r="J79" i="1"/>
  <c r="H79" i="1"/>
  <c r="L76" i="1"/>
  <c r="J76" i="1"/>
  <c r="L73" i="1"/>
  <c r="M66" i="1"/>
  <c r="K66" i="1"/>
  <c r="H66" i="1"/>
  <c r="E66" i="1"/>
  <c r="C66" i="1"/>
  <c r="O60" i="1"/>
  <c r="K60" i="1"/>
  <c r="G60" i="1"/>
  <c r="C60" i="1"/>
  <c r="O58" i="1"/>
  <c r="K58" i="1"/>
  <c r="G58" i="1"/>
  <c r="C58" i="1"/>
  <c r="L34" i="1"/>
  <c r="K34" i="1"/>
  <c r="F34" i="1"/>
  <c r="E34" i="1"/>
  <c r="K30" i="1"/>
  <c r="J30" i="1"/>
  <c r="F30" i="1"/>
  <c r="E30" i="1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15" i="2"/>
  <c r="H16" i="2"/>
  <c r="H7" i="2"/>
  <c r="H8" i="2" s="1"/>
  <c r="H9" i="2" s="1"/>
  <c r="H10" i="2" s="1"/>
  <c r="H11" i="2" s="1"/>
  <c r="H12" i="2" s="1"/>
  <c r="H13" i="2" s="1"/>
  <c r="H14" i="2" s="1"/>
</calcChain>
</file>

<file path=xl/sharedStrings.xml><?xml version="1.0" encoding="utf-8"?>
<sst xmlns="http://schemas.openxmlformats.org/spreadsheetml/2006/main" count="741" uniqueCount="459">
  <si>
    <t>ENCUESTA PARA ESTUDIANTES DE NIVELACIÓN</t>
  </si>
  <si>
    <t>Estimado estudiante la siguiente ficha tiene como propósito contribuir a la calidad del proceso de nivelación, la información que requiere propiciará la identificación de necesidades para establecer un diagnóstico que responda adecuadamente a sus exigencias formativas. Solicitamos llene todos los campos con información fidedigna a la realidad para colaborar con dicho propósito. Gracias por su cooperación y apoyo.</t>
  </si>
  <si>
    <t>Indicaciones:</t>
  </si>
  <si>
    <t>Marque con una x en el casillero de su preferencia, utilizando la siguiente escala de valoración en las preguntas que correspondan:</t>
  </si>
  <si>
    <t>Totalmente de acuerdo</t>
  </si>
  <si>
    <t>Parcialmente de acuerdo</t>
  </si>
  <si>
    <t>Parcialmente en desacuerdo</t>
  </si>
  <si>
    <t>Totalmente en desacuerdo</t>
  </si>
  <si>
    <t>Muy satisfecho</t>
  </si>
  <si>
    <t>Satisfecho</t>
  </si>
  <si>
    <t>Parcialmente Satisfecho</t>
  </si>
  <si>
    <t>Insatisfecho</t>
  </si>
  <si>
    <t>Aporta totalmente</t>
  </si>
  <si>
    <t>Aporta parcialmente</t>
  </si>
  <si>
    <t>Aporta ocasionalmente</t>
  </si>
  <si>
    <t>No aporta</t>
  </si>
  <si>
    <t>Además encontrará respuestas de SI               NO              ; en aquellas preguntas donde deba ampliar la información escriba con letra legible. (De imprenta)</t>
  </si>
  <si>
    <t>DATOS DE IDENTIFICACIÓN</t>
  </si>
  <si>
    <t>Cédula de Ciudadanía:</t>
  </si>
  <si>
    <t>Nacionalidad:</t>
  </si>
  <si>
    <t>Edad:</t>
  </si>
  <si>
    <t>Estado Civil:</t>
  </si>
  <si>
    <t>ECUATORIANO</t>
  </si>
  <si>
    <t>EXTRANJERO</t>
  </si>
  <si>
    <t>SOLTERO/A</t>
  </si>
  <si>
    <t>CASADO/A</t>
  </si>
  <si>
    <t>VIUDO/A</t>
  </si>
  <si>
    <t>DIVORCIADO/A</t>
  </si>
  <si>
    <t>UNIÓN LIBRE</t>
  </si>
  <si>
    <t>MÁS DE 3</t>
  </si>
  <si>
    <t xml:space="preserve"># Hijos: </t>
  </si>
  <si>
    <t>Provincia:</t>
  </si>
  <si>
    <t>Parroquia:</t>
  </si>
  <si>
    <t>Carchi</t>
  </si>
  <si>
    <t>Imbabura</t>
  </si>
  <si>
    <t>Pichincha</t>
  </si>
  <si>
    <t>Cotopaxi</t>
  </si>
  <si>
    <t>Tungurahua</t>
  </si>
  <si>
    <t>Bolívar</t>
  </si>
  <si>
    <t>Chimborazo</t>
  </si>
  <si>
    <t>Cañar</t>
  </si>
  <si>
    <t>Azuay</t>
  </si>
  <si>
    <t>Loja</t>
  </si>
  <si>
    <t>Sto. Domingo de los Tsachilas</t>
  </si>
  <si>
    <t>Sucumbíos</t>
  </si>
  <si>
    <t>Napo</t>
  </si>
  <si>
    <t>Pastaza</t>
  </si>
  <si>
    <t>Orellana</t>
  </si>
  <si>
    <t>Morona Santiago</t>
  </si>
  <si>
    <t>Zamora Chinchipe</t>
  </si>
  <si>
    <t>Esmeraldas</t>
  </si>
  <si>
    <t>Manabí</t>
  </si>
  <si>
    <t>Guayas</t>
  </si>
  <si>
    <t>Los Ríos</t>
  </si>
  <si>
    <t>El Oro</t>
  </si>
  <si>
    <t>Santa Elena</t>
  </si>
  <si>
    <t>Galápagos</t>
  </si>
  <si>
    <t>Cantón:</t>
  </si>
  <si>
    <t>Telf:</t>
  </si>
  <si>
    <t>Cel No:</t>
  </si>
  <si>
    <t>Correo Elect:</t>
  </si>
  <si>
    <t>17 - 21</t>
  </si>
  <si>
    <t>22 - 26</t>
  </si>
  <si>
    <t>27 - 32</t>
  </si>
  <si>
    <t>32 - 45</t>
  </si>
  <si>
    <t>MÁS DE 45</t>
  </si>
  <si>
    <t>Rango de Edad:</t>
  </si>
  <si>
    <t>AÑO DE GRADUACIÓN:</t>
  </si>
  <si>
    <t>Tipo de Colegio:</t>
  </si>
  <si>
    <t>FISCAL</t>
  </si>
  <si>
    <t>PARTICULAR</t>
  </si>
  <si>
    <t>MUNICIPAL</t>
  </si>
  <si>
    <t>FISCOMISIONAL</t>
  </si>
  <si>
    <t>OTROS</t>
  </si>
  <si>
    <t>SI</t>
  </si>
  <si>
    <t>NO</t>
  </si>
  <si>
    <t>N/C</t>
  </si>
  <si>
    <t>Ha cursado estudios universitarios:</t>
  </si>
  <si>
    <t>Posee título de Tercer Nivel:</t>
  </si>
  <si>
    <t>Especifique:</t>
  </si>
  <si>
    <t>Facultad en la que estudia:</t>
  </si>
  <si>
    <t>Carrera:</t>
  </si>
  <si>
    <t>MEDICINA</t>
  </si>
  <si>
    <t>JURISPRUDENCIA</t>
  </si>
  <si>
    <t>FILOSOFÍA</t>
  </si>
  <si>
    <t>FACSO</t>
  </si>
  <si>
    <t>ODONTOLOGÍA</t>
  </si>
  <si>
    <t>MATEMÁTICAS</t>
  </si>
  <si>
    <t>ARQUITECTURA</t>
  </si>
  <si>
    <t>INDUSTRIAL</t>
  </si>
  <si>
    <t>CIENCIAS NATURALES</t>
  </si>
  <si>
    <t>AGRONOMÍA</t>
  </si>
  <si>
    <t>PSICOLOGÍA</t>
  </si>
  <si>
    <t>ADMINISTRACIÓN</t>
  </si>
  <si>
    <t>ING. QUÍMICA</t>
  </si>
  <si>
    <t>CIENCIAS QUÍMICAS</t>
  </si>
  <si>
    <t>ECONOMÍA</t>
  </si>
  <si>
    <t>Número de postulaciones para el ingreso a Nivelación:</t>
  </si>
  <si>
    <t>Dispone de Beca:</t>
  </si>
  <si>
    <t>Dispone de crédito educativo:</t>
  </si>
  <si>
    <t>Monto:</t>
  </si>
  <si>
    <t>DATOS ACADÉMICOS</t>
  </si>
  <si>
    <t>DATOS FAMILIARES</t>
  </si>
  <si>
    <t>Nombre del padre:</t>
  </si>
  <si>
    <t>Instrucción:</t>
  </si>
  <si>
    <t>Cuarto Nivel</t>
  </si>
  <si>
    <t>Tercer Nivel</t>
  </si>
  <si>
    <t>Secundaria</t>
  </si>
  <si>
    <t>Primaria</t>
  </si>
  <si>
    <t>Profesión u ocupación:</t>
  </si>
  <si>
    <t>Dirección domiciliaria:</t>
  </si>
  <si>
    <t>Lugar de trabajo:</t>
  </si>
  <si>
    <t>Nombre del madre:</t>
  </si>
  <si>
    <t>Horario de trabajo:</t>
  </si>
  <si>
    <t>Del padre:</t>
  </si>
  <si>
    <t>De la madre:</t>
  </si>
  <si>
    <t>Dirección domiciliaria actual:</t>
  </si>
  <si>
    <t>Número de hermanos:</t>
  </si>
  <si>
    <t>¿Cuántos dependen económicamente de los padres?</t>
  </si>
  <si>
    <t>más de 4</t>
  </si>
  <si>
    <t>El alumno vive con:</t>
  </si>
  <si>
    <t>PADRE</t>
  </si>
  <si>
    <t>MADRE</t>
  </si>
  <si>
    <t>ABUELOS</t>
  </si>
  <si>
    <t>HERMANOS</t>
  </si>
  <si>
    <t>TÍOS</t>
  </si>
  <si>
    <t>Condición de emigrantes de:</t>
  </si>
  <si>
    <t>SITUACIÓN ECONÓMICA DEL ESTUDIANTE:</t>
  </si>
  <si>
    <t>Ingreso familiar total:</t>
  </si>
  <si>
    <t>Menor al S Básico</t>
  </si>
  <si>
    <t>Igual al S Básico</t>
  </si>
  <si>
    <t>Mayor al S. Básico</t>
  </si>
  <si>
    <t>Familiar que reciba BDH:</t>
  </si>
  <si>
    <t>Estudiante depende económicamente de:</t>
  </si>
  <si>
    <t>El estudiante es económicamente activo (trabaja):</t>
  </si>
  <si>
    <t>Jornada laboral:</t>
  </si>
  <si>
    <t>Tiempo de servicio:</t>
  </si>
  <si>
    <t>Vive con él?</t>
  </si>
  <si>
    <t>SITUACIÓN HABITACIONAL DEL ESTUDIANTE:</t>
  </si>
  <si>
    <t>Propia:</t>
  </si>
  <si>
    <t>Arrendada:</t>
  </si>
  <si>
    <t>Prestada:</t>
  </si>
  <si>
    <t>Otro:</t>
  </si>
  <si>
    <t>Propia</t>
  </si>
  <si>
    <t>Arrendada</t>
  </si>
  <si>
    <t>Prestada</t>
  </si>
  <si>
    <t>Otro</t>
  </si>
  <si>
    <t>Cemento</t>
  </si>
  <si>
    <t>Madera</t>
  </si>
  <si>
    <t>Mixta</t>
  </si>
  <si>
    <t>La vivienda en la que usted habita actualmente es:</t>
  </si>
  <si>
    <t>La conformación de la vivienda en la que usted habita actualmente es:</t>
  </si>
  <si>
    <t>Cemento:</t>
  </si>
  <si>
    <t>Madera:</t>
  </si>
  <si>
    <t>Mixta:</t>
  </si>
  <si>
    <t>La vivienda cuenta con los siguientes servicios básicos:</t>
  </si>
  <si>
    <t>Agua:</t>
  </si>
  <si>
    <t>E. Eléctrica:</t>
  </si>
  <si>
    <t>Alcantarillado:</t>
  </si>
  <si>
    <t>Teléfono:</t>
  </si>
  <si>
    <t>Internet:</t>
  </si>
  <si>
    <t>Recolección de basura:</t>
  </si>
  <si>
    <t>Cantón de nacimiento:</t>
  </si>
  <si>
    <t>Cantón San Lorenzo</t>
  </si>
  <si>
    <t>Cantón Eloy Alfaro</t>
  </si>
  <si>
    <t>Cantón Río Verde</t>
  </si>
  <si>
    <t>Cantón Esmeraldas</t>
  </si>
  <si>
    <t>Cantón Quinindé</t>
  </si>
  <si>
    <t>Cantón Tulcán</t>
  </si>
  <si>
    <t>Cantón Mira</t>
  </si>
  <si>
    <t>Cantón Espejo</t>
  </si>
  <si>
    <t>Cantón Montúfar</t>
  </si>
  <si>
    <t>Cantón San Pedro de Huaca</t>
  </si>
  <si>
    <t>Cantón Bolívar (Carchi)</t>
  </si>
  <si>
    <t>Cantón Ibarra</t>
  </si>
  <si>
    <t>Cantón San Miguel de Urcuquí</t>
  </si>
  <si>
    <t>Cantón Cotacachi</t>
  </si>
  <si>
    <t>Cantón Antonio Ante</t>
  </si>
  <si>
    <t>Cantón Otavalo</t>
  </si>
  <si>
    <t>Cantón Pimampiro</t>
  </si>
  <si>
    <t>Cantón Sucumbíos</t>
  </si>
  <si>
    <t>Cantón Gonzalo Pizarro</t>
  </si>
  <si>
    <t>Cantón Cascales</t>
  </si>
  <si>
    <t>Cantón Lago Agrio</t>
  </si>
  <si>
    <t>Cantón Putumayo</t>
  </si>
  <si>
    <t>Cantón Cuyabeno</t>
  </si>
  <si>
    <t>Cantón Shushufindi</t>
  </si>
  <si>
    <t>Cantón Pedernales</t>
  </si>
  <si>
    <t>Cantón Chone</t>
  </si>
  <si>
    <t>Cantón Flavio Alfaro</t>
  </si>
  <si>
    <t>Cantón El Carmen</t>
  </si>
  <si>
    <t>Cantón Jama</t>
  </si>
  <si>
    <t>Cantón San Vicente</t>
  </si>
  <si>
    <t>Cantón Sucre</t>
  </si>
  <si>
    <t>Cantón Tosagua</t>
  </si>
  <si>
    <t>Cantón Rocafuerte</t>
  </si>
  <si>
    <t>Cantón Junín</t>
  </si>
  <si>
    <t>Cantón Bolívar (Manabí)</t>
  </si>
  <si>
    <t>Cantón Pichincha</t>
  </si>
  <si>
    <t>Cantón Portoviejo</t>
  </si>
  <si>
    <t>Cantón Jaramijó</t>
  </si>
  <si>
    <t>Cantón Manta</t>
  </si>
  <si>
    <t>Cantón Montecristi</t>
  </si>
  <si>
    <t>Cantón Santa Ana</t>
  </si>
  <si>
    <t>Cantón Jipijapa</t>
  </si>
  <si>
    <t>Cantón Veinticuatro de Mayo</t>
  </si>
  <si>
    <t>Cantón Olmedo (Manabí)</t>
  </si>
  <si>
    <t>Cantón Puerto López</t>
  </si>
  <si>
    <t>Cantón Paján</t>
  </si>
  <si>
    <t>Cantón La Concordia</t>
  </si>
  <si>
    <t>Cantón Santo Domingo (Ecuador)</t>
  </si>
  <si>
    <t>Cantón Puerto Quito</t>
  </si>
  <si>
    <t>Cantón Pedro Vicente Maldonado</t>
  </si>
  <si>
    <t>Cantón San Miguel de Los Bancos</t>
  </si>
  <si>
    <t>Distrito Metropolitano de Quito</t>
  </si>
  <si>
    <t>Cantón Pedro Moncayo</t>
  </si>
  <si>
    <t>Cantón Cayambe</t>
  </si>
  <si>
    <t>Cantón Rumiñahui</t>
  </si>
  <si>
    <t>Cantón Mejía</t>
  </si>
  <si>
    <t>Cantón El Chaco</t>
  </si>
  <si>
    <t>Cantón Quijos</t>
  </si>
  <si>
    <t>Cantón Archidona</t>
  </si>
  <si>
    <t>Cantón Tena</t>
  </si>
  <si>
    <t>Cantón Carlos Julio Arosemena Tola</t>
  </si>
  <si>
    <t>Cantón Loreto</t>
  </si>
  <si>
    <t>Cantón Francisco de Orellana</t>
  </si>
  <si>
    <t>Cantón La Joya de los Sachas</t>
  </si>
  <si>
    <t>Cantón Aguarico</t>
  </si>
  <si>
    <t>Cantón Mera</t>
  </si>
  <si>
    <t>Cantón Santa Clara</t>
  </si>
  <si>
    <t>Cantón Arajuno</t>
  </si>
  <si>
    <t>Cantón Pastaza</t>
  </si>
  <si>
    <t>Cantón Buena Fe</t>
  </si>
  <si>
    <t>Cantón Valencia</t>
  </si>
  <si>
    <t>Cantón Quevedo</t>
  </si>
  <si>
    <t>Cantón Quinsaloma</t>
  </si>
  <si>
    <t>Cantón Palenque</t>
  </si>
  <si>
    <t>Cantón Mocache</t>
  </si>
  <si>
    <t>Cantón Ventanas</t>
  </si>
  <si>
    <t>Cantón Vinces</t>
  </si>
  <si>
    <t>Cantón Baba</t>
  </si>
  <si>
    <t>Cantón Puebloviejo</t>
  </si>
  <si>
    <t>Cantón Urdaneta</t>
  </si>
  <si>
    <t>Cantón Babahoyo</t>
  </si>
  <si>
    <t>Cantón Montalvo</t>
  </si>
  <si>
    <t>Cantón Sigchos</t>
  </si>
  <si>
    <t>Cantón La Maná</t>
  </si>
  <si>
    <t>Cantón Latacunga</t>
  </si>
  <si>
    <t>Cantón Saquisilí</t>
  </si>
  <si>
    <t>Cantón Pujilí</t>
  </si>
  <si>
    <t>Cantón Pangua</t>
  </si>
  <si>
    <t>Cantón Salcedo</t>
  </si>
  <si>
    <t>Cantón Guaranda</t>
  </si>
  <si>
    <t>Cantón Las Naves</t>
  </si>
  <si>
    <t>Cantón Echeandía</t>
  </si>
  <si>
    <t>Cantón Caluma</t>
  </si>
  <si>
    <t>Cantón Chimbo</t>
  </si>
  <si>
    <t>Cantón San Miguel</t>
  </si>
  <si>
    <t>Cantón Chillanes</t>
  </si>
  <si>
    <t>Cantón Ambato</t>
  </si>
  <si>
    <t>Cantón Píllaro</t>
  </si>
  <si>
    <t>Cantón Patate</t>
  </si>
  <si>
    <t>Cantón Baños</t>
  </si>
  <si>
    <t>Cantón Pelileo</t>
  </si>
  <si>
    <t>Cantón Cevallos</t>
  </si>
  <si>
    <t>Cantón Tisaleo</t>
  </si>
  <si>
    <t>Cantón Mocha</t>
  </si>
  <si>
    <t>Cantón Quero</t>
  </si>
  <si>
    <t>Cantón Guano</t>
  </si>
  <si>
    <t>Cantón Penipe</t>
  </si>
  <si>
    <t>Cantón Riobamba</t>
  </si>
  <si>
    <t>Cantón Colta</t>
  </si>
  <si>
    <t>Cantón Chambo</t>
  </si>
  <si>
    <t>Cantón Pallatanga</t>
  </si>
  <si>
    <t>Cantón Guamote</t>
  </si>
  <si>
    <t>Cantón Alausí</t>
  </si>
  <si>
    <t>Cantón Cumandá</t>
  </si>
  <si>
    <t>Cantón Chunchi</t>
  </si>
  <si>
    <t>Cantón Palora</t>
  </si>
  <si>
    <t>Cantón Pablo Sexto</t>
  </si>
  <si>
    <t>Cantón Huamboya</t>
  </si>
  <si>
    <t>Cantón Morona</t>
  </si>
  <si>
    <t>Cantón Taisha</t>
  </si>
  <si>
    <t>Cantón Sucúa</t>
  </si>
  <si>
    <t>Cantón Santiago</t>
  </si>
  <si>
    <t>Cantón Logroño</t>
  </si>
  <si>
    <t>Cantón Tiwintza</t>
  </si>
  <si>
    <t>Cantón Limón Indanza</t>
  </si>
  <si>
    <t>Cantón San Juan Bosco</t>
  </si>
  <si>
    <t>Cantón Gualaquiza</t>
  </si>
  <si>
    <t>Cantón El Empalme</t>
  </si>
  <si>
    <t>Cantón Balzar</t>
  </si>
  <si>
    <t>Cantón Colimes</t>
  </si>
  <si>
    <t>Cantón Palestina</t>
  </si>
  <si>
    <t>Cantón Santa Lucía</t>
  </si>
  <si>
    <t>Cantón Pedro Carbo</t>
  </si>
  <si>
    <t>Cantón Isidro Ayora</t>
  </si>
  <si>
    <t>Cantón Lomas de Sargentillo</t>
  </si>
  <si>
    <t>Cantón Nobol</t>
  </si>
  <si>
    <t>Cantón Daule</t>
  </si>
  <si>
    <t>Cantón Salitre</t>
  </si>
  <si>
    <t>Cantón Samborondón</t>
  </si>
  <si>
    <t>Cantón Yaguachi</t>
  </si>
  <si>
    <t>Cantón Alfredo Baquerizo Moreno</t>
  </si>
  <si>
    <t>Cantón Milagro</t>
  </si>
  <si>
    <t>Cantón Simón Bolívar</t>
  </si>
  <si>
    <t>Cantón Naranjito</t>
  </si>
  <si>
    <t>Cantón General Antonio Elizalde</t>
  </si>
  <si>
    <t>Cantón Coronel Marcelino Maridueña</t>
  </si>
  <si>
    <t>Cantón El Triunfo</t>
  </si>
  <si>
    <t>Cantón Durán</t>
  </si>
  <si>
    <t>Cantón Guayaquil</t>
  </si>
  <si>
    <t>Cantón Playas</t>
  </si>
  <si>
    <t>Cantón Naranjal</t>
  </si>
  <si>
    <t>Cantón Balao</t>
  </si>
  <si>
    <t>Cantón Santa Elena</t>
  </si>
  <si>
    <t>Cantón La Libertad</t>
  </si>
  <si>
    <t>Cantón Salinas</t>
  </si>
  <si>
    <t>Cantón La Troncal</t>
  </si>
  <si>
    <t>Cantón Cañar</t>
  </si>
  <si>
    <t>Cantón Suscal</t>
  </si>
  <si>
    <t>Cantón El Tambo</t>
  </si>
  <si>
    <t>Cantón Azogues</t>
  </si>
  <si>
    <t>Cantón Biblián</t>
  </si>
  <si>
    <t>Cantón Déleg</t>
  </si>
  <si>
    <t>Cantón Sevilla de Oro</t>
  </si>
  <si>
    <t>Cantón Paute</t>
  </si>
  <si>
    <t>Cantón Guachapala</t>
  </si>
  <si>
    <t>Cantón El Pan</t>
  </si>
  <si>
    <t>Cantón Gualaceo</t>
  </si>
  <si>
    <t>Cantón Chordeleg</t>
  </si>
  <si>
    <t>Cantón Sígsig</t>
  </si>
  <si>
    <t>Cantón Cuenca</t>
  </si>
  <si>
    <t>Cantón Santa Isabel</t>
  </si>
  <si>
    <t>Cantón Pucará</t>
  </si>
  <si>
    <t>Cantón Camilo Ponce Enríquez</t>
  </si>
  <si>
    <t>Cantón San Fernando</t>
  </si>
  <si>
    <t>Cantón Girón</t>
  </si>
  <si>
    <t>Cantón Nabón</t>
  </si>
  <si>
    <t>Cantón Oña</t>
  </si>
  <si>
    <t>Cantón El Guabo</t>
  </si>
  <si>
    <t>Cantón Machala</t>
  </si>
  <si>
    <t>Cantón Pasaje</t>
  </si>
  <si>
    <t>Cantón Chilla</t>
  </si>
  <si>
    <t>Cantón Zaruma</t>
  </si>
  <si>
    <t>Cantón Santa Rosa</t>
  </si>
  <si>
    <t>Cantón Atahualpa</t>
  </si>
  <si>
    <t>Cantón Arenillas</t>
  </si>
  <si>
    <t>Cantón Huaquillas</t>
  </si>
  <si>
    <t>Cantón Las Lajas</t>
  </si>
  <si>
    <t>Cantón Marcabelí</t>
  </si>
  <si>
    <t>Cantón Balsas</t>
  </si>
  <si>
    <t>Cantón Piñas</t>
  </si>
  <si>
    <t>Cantón Portovelo</t>
  </si>
  <si>
    <t>Cantón Saraguro</t>
  </si>
  <si>
    <t>Cantón Loja</t>
  </si>
  <si>
    <t>Cantón Chaguarpamba</t>
  </si>
  <si>
    <t>Cantón Olmedo (Loja)</t>
  </si>
  <si>
    <t>Cantón Catamayo</t>
  </si>
  <si>
    <t>Cantón Paltas</t>
  </si>
  <si>
    <t>Cantón Puyango</t>
  </si>
  <si>
    <t>Cantón Pindal</t>
  </si>
  <si>
    <t>Cantón Celica</t>
  </si>
  <si>
    <t>Cantón Zapotillo</t>
  </si>
  <si>
    <t>Cantón Macará</t>
  </si>
  <si>
    <t>Cantón Sozoranga</t>
  </si>
  <si>
    <t>Cantón Calvas</t>
  </si>
  <si>
    <t>Cantón Gonzanamá</t>
  </si>
  <si>
    <t>Cantón Quilanga</t>
  </si>
  <si>
    <t>Cantón Espíndola</t>
  </si>
  <si>
    <t>Cantón Yacuambi</t>
  </si>
  <si>
    <t>Cantón Yantzaza</t>
  </si>
  <si>
    <t>Cantón El Pangui</t>
  </si>
  <si>
    <t>Cantón Zamora</t>
  </si>
  <si>
    <t>Cantón Centinela del Cóndor</t>
  </si>
  <si>
    <t>Cantón Paquisha</t>
  </si>
  <si>
    <t>Cantón Nangaritza</t>
  </si>
  <si>
    <t>Cantón Palanda</t>
  </si>
  <si>
    <t>Cantón Chinchipe</t>
  </si>
  <si>
    <t>Cantón Isabela</t>
  </si>
  <si>
    <t>Cantón San Cristóbal</t>
  </si>
  <si>
    <t>Cantón Santa Cruz</t>
  </si>
  <si>
    <t>SÍ</t>
  </si>
  <si>
    <t>2010-2013</t>
  </si>
  <si>
    <t>2005-2009</t>
  </si>
  <si>
    <t>2000-2004</t>
  </si>
  <si>
    <t>Antes del 2000</t>
  </si>
  <si>
    <t>901-1000</t>
  </si>
  <si>
    <t>801-900</t>
  </si>
  <si>
    <t>701-800</t>
  </si>
  <si>
    <t>601-700</t>
  </si>
  <si>
    <t>&lt;600</t>
  </si>
  <si>
    <t>HÁBITOS RECREATIVOS E INTELECTUALES:</t>
  </si>
  <si>
    <t>En mis ratos libres yo prefiero realizar las siguientes actividades:</t>
  </si>
  <si>
    <t>Lectura</t>
  </si>
  <si>
    <t>Cine</t>
  </si>
  <si>
    <t>Redes Sociales</t>
  </si>
  <si>
    <t>Danza/Teatro</t>
  </si>
  <si>
    <t>Otros</t>
  </si>
  <si>
    <t>Especifique las otras actividades:</t>
  </si>
  <si>
    <t>CONDICIÓN DE SALUD</t>
  </si>
  <si>
    <t>Especifique</t>
  </si>
  <si>
    <t>Pertenece a un grupo social/deportivo</t>
  </si>
  <si>
    <t>15 días o menos</t>
  </si>
  <si>
    <t>15 días-3Meses</t>
  </si>
  <si>
    <t>3Meses-6Meses</t>
  </si>
  <si>
    <t>6Meses-1Año</t>
  </si>
  <si>
    <t>1 - 3 Años</t>
  </si>
  <si>
    <t>Más de tres años</t>
  </si>
  <si>
    <t>DATOS DE ADMISIÓN</t>
  </si>
  <si>
    <t>1. ¿Considera necesario el examen de admisión para acceder a la educación Superior?</t>
  </si>
  <si>
    <t>2. El examen de admisión es importante:</t>
  </si>
  <si>
    <t>¿Porqué?</t>
  </si>
  <si>
    <t>3. El bachillerato me aporta a mi preparación vocacional para seleccionar mi futura profesión</t>
  </si>
  <si>
    <t>4. La selección de mi futura profesión fue asumida por decisión:</t>
  </si>
  <si>
    <t>Personal</t>
  </si>
  <si>
    <t>Padres</t>
  </si>
  <si>
    <t>Maestros</t>
  </si>
  <si>
    <t>Amigos</t>
  </si>
  <si>
    <t>Familiares</t>
  </si>
  <si>
    <t>5. Fui previamente informado sobre los objetivos del Curso de Nivelación.</t>
  </si>
  <si>
    <t>6. La difusión de la información para ubicarme en la carrera dentro de la universidad, fue correctamente manejada:</t>
  </si>
  <si>
    <t>7. Estoy satisfecho por la carrera elegida:</t>
  </si>
  <si>
    <t>8. Conozco el alcance socioeconómico que tiene la carrera que elegí:</t>
  </si>
  <si>
    <t>Excelente</t>
  </si>
  <si>
    <t>Muy buena</t>
  </si>
  <si>
    <t>Buena</t>
  </si>
  <si>
    <t>Regular</t>
  </si>
  <si>
    <t>Mala</t>
  </si>
  <si>
    <t>9. Sus impresión inicial sobre el sistema de nivelación es:</t>
  </si>
  <si>
    <t>10. ¿ Qué esperas del presente curso de nivelación ?</t>
  </si>
  <si>
    <t>12. La información que se muestra en la página del SENESCYT ofrece:</t>
  </si>
  <si>
    <t>13. ¿Consideras que el proceso nivelatorio responde a tus necesidades de formación?</t>
  </si>
  <si>
    <t>14. Áreas de conocimiento en que necesita apoyo pedagógico:</t>
  </si>
  <si>
    <t>Respuestas claras y precisas.</t>
  </si>
  <si>
    <t>Gestiona eficientemente tu demanda de información.</t>
  </si>
  <si>
    <t>Da vueltas sin llegar al núcleo de la respuesta.</t>
  </si>
  <si>
    <t>No responde a tu demanda de información.</t>
  </si>
  <si>
    <t>Orientación oportuna y eficaz de los procesos de admisión y nivelación</t>
  </si>
  <si>
    <t>FIRMA</t>
  </si>
  <si>
    <t xml:space="preserve">11. Es necesaria una atención personalizada para orientarte en el inicio de tu vida universitaria. </t>
  </si>
  <si>
    <t>bc</t>
  </si>
  <si>
    <t>vbvc</t>
  </si>
  <si>
    <t>v</t>
  </si>
  <si>
    <t>XXCBX</t>
  </si>
  <si>
    <t>NNMBNM</t>
  </si>
  <si>
    <t>N.M,.,BM,</t>
  </si>
  <si>
    <t>NMBVNM</t>
  </si>
  <si>
    <t>BNMBVNMB</t>
  </si>
  <si>
    <t>Nota en el examen ENES:</t>
  </si>
  <si>
    <t>Número de opción de carrera:</t>
  </si>
  <si>
    <t xml:space="preserve">Colegio del que procede: </t>
  </si>
  <si>
    <t>La última ocasión en la que estuve internado más de tres días:</t>
  </si>
  <si>
    <t>Sufre usted de alguna enfermedad crónica</t>
  </si>
  <si>
    <t>Tiene usted capacidades especiales</t>
  </si>
  <si>
    <t>Practica usted algún deporte</t>
  </si>
  <si>
    <t xml:space="preserve">Nota de graduación:  </t>
  </si>
  <si>
    <t>FORMULARIO 2:</t>
  </si>
  <si>
    <t xml:space="preserve">NOMBRE Y APELLIDO: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</si>
</sst>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lgerian"/>
      <family val="5"/>
    </font>
    <font>
      <sz val="10"/>
      <color rgb="FF0070C0"/>
      <name val="Bodoni MT Black"/>
      <family val="1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9" tint="0.79998168889431442"/>
      <name val="Calibri"/>
      <family val="2"/>
      <scheme val="minor"/>
    </font>
    <font>
      <sz val="10"/>
      <color theme="9" tint="0.79998168889431442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0"/>
      <name val="Calibri"/>
      <family val="2"/>
    </font>
    <font>
      <sz val="12"/>
      <color theme="1"/>
      <name val="Arial Black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/>
    <xf numFmtId="0" fontId="4" fillId="0" borderId="0" xfId="0" applyFont="1" applyAlignment="1"/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7" fillId="0" borderId="0" xfId="0" applyFont="1" applyAlignment="1"/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3" fillId="0" borderId="0" xfId="0" applyNumberFormat="1" applyFont="1" applyBorder="1" applyAlignment="1"/>
    <xf numFmtId="0" fontId="3" fillId="0" borderId="1" xfId="0" applyFont="1" applyBorder="1"/>
    <xf numFmtId="0" fontId="11" fillId="0" borderId="0" xfId="0" applyFont="1" applyBorder="1" applyAlignment="1">
      <alignment horizontal="center"/>
    </xf>
    <xf numFmtId="0" fontId="3" fillId="3" borderId="0" xfId="0" applyFont="1" applyFill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" fillId="3" borderId="3" xfId="0" applyFont="1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Border="1" applyAlignment="1"/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/>
    <xf numFmtId="0" fontId="5" fillId="0" borderId="0" xfId="0" applyFont="1"/>
    <xf numFmtId="0" fontId="1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7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" fillId="2" borderId="0" xfId="0" applyFont="1" applyFill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8" fillId="0" borderId="0" xfId="0" applyFont="1"/>
    <xf numFmtId="0" fontId="18" fillId="0" borderId="0" xfId="0" applyFont="1"/>
    <xf numFmtId="0" fontId="2" fillId="0" borderId="0" xfId="0" applyFont="1" applyBorder="1"/>
    <xf numFmtId="0" fontId="19" fillId="0" borderId="0" xfId="0" applyFont="1" applyAlignment="1"/>
    <xf numFmtId="0" fontId="18" fillId="0" borderId="0" xfId="0" applyFont="1" applyBorder="1" applyAlignme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Protection="1">
      <protection locked="0"/>
    </xf>
    <xf numFmtId="0" fontId="3" fillId="4" borderId="5" xfId="0" applyFont="1" applyFill="1" applyBorder="1" applyProtection="1">
      <protection locked="0"/>
    </xf>
    <xf numFmtId="0" fontId="12" fillId="3" borderId="0" xfId="0" applyFont="1" applyFill="1" applyProtection="1">
      <protection locked="0"/>
    </xf>
    <xf numFmtId="0" fontId="13" fillId="3" borderId="0" xfId="0" applyFont="1" applyFill="1" applyAlignment="1" applyProtection="1">
      <protection locked="0"/>
    </xf>
    <xf numFmtId="0" fontId="12" fillId="3" borderId="0" xfId="0" applyFont="1" applyFill="1" applyAlignment="1" applyProtection="1">
      <protection locked="0"/>
    </xf>
    <xf numFmtId="0" fontId="3" fillId="0" borderId="1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12" fillId="3" borderId="0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2" fillId="5" borderId="0" xfId="0" applyFont="1" applyFill="1" applyProtection="1">
      <protection locked="0"/>
    </xf>
    <xf numFmtId="0" fontId="24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4" borderId="5" xfId="0" applyFont="1" applyFill="1" applyBorder="1" applyAlignment="1" applyProtection="1">
      <alignment horizontal="center"/>
      <protection locked="0"/>
    </xf>
    <xf numFmtId="0" fontId="14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4" borderId="5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4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26" Type="http://schemas.openxmlformats.org/officeDocument/2006/relationships/hyperlink" Target="http://es.wikipedia.org/wiki/Archivo:Bandera_Prov%C3%ADncia_Santo_Domingo_de_los_Ts%C3%A1chilas.sv" TargetMode="External"/><Relationship Id="rId21" Type="http://schemas.openxmlformats.org/officeDocument/2006/relationships/hyperlink" Target="http://es.wikipedia.org/wiki/Archivo:Bandera_de_jaramijo.jp" TargetMode="External"/><Relationship Id="rId34" Type="http://schemas.openxmlformats.org/officeDocument/2006/relationships/hyperlink" Target="http://es.wikipedia.org/wiki/Archivo:Bandera_de_Baeza.pn" TargetMode="External"/><Relationship Id="rId42" Type="http://schemas.openxmlformats.org/officeDocument/2006/relationships/hyperlink" Target="http://es.wikipedia.org/wiki/Archivo:Bandera_Prov%C3%ADncia_Pastaza.sv" TargetMode="External"/><Relationship Id="rId47" Type="http://schemas.openxmlformats.org/officeDocument/2006/relationships/hyperlink" Target="http://es.wikipedia.org/wiki/Archivo:Bandera_de_Pallatanga.pn" TargetMode="External"/><Relationship Id="rId50" Type="http://schemas.openxmlformats.org/officeDocument/2006/relationships/hyperlink" Target="http://es.wikipedia.org/wiki/Archivo:Bandera_de_Chunchi.pn" TargetMode="External"/><Relationship Id="rId55" Type="http://schemas.openxmlformats.org/officeDocument/2006/relationships/hyperlink" Target="http://es.wikipedia.org/wiki/Archivo:Flag_of_Isidro_Ayora.sv" TargetMode="External"/><Relationship Id="rId63" Type="http://schemas.openxmlformats.org/officeDocument/2006/relationships/hyperlink" Target="http://es.wikipedia.org/wiki/Archivo:Bandera_de_Calvas.pn" TargetMode="External"/><Relationship Id="rId68" Type="http://schemas.openxmlformats.org/officeDocument/2006/relationships/hyperlink" Target="http://es.wikipedia.org/wiki/Archivo:Ec-z-nan.gi" TargetMode="External"/><Relationship Id="rId7" Type="http://schemas.openxmlformats.org/officeDocument/2006/relationships/hyperlink" Target="http://es.wikipedia.org/wiki/Archivo:Bandera_de_Cascales.pn" TargetMode="External"/><Relationship Id="rId2" Type="http://schemas.openxmlformats.org/officeDocument/2006/relationships/hyperlink" Target="http://es.wikipedia.org/wiki/Archivo:Bandera_Prov%C3%ADncia_Esmeraldas.sv" TargetMode="External"/><Relationship Id="rId16" Type="http://schemas.openxmlformats.org/officeDocument/2006/relationships/hyperlink" Target="http://es.wikipedia.org/wiki/Archivo:Bandera_de_Tosagua.pn" TargetMode="External"/><Relationship Id="rId29" Type="http://schemas.openxmlformats.org/officeDocument/2006/relationships/hyperlink" Target="http://es.wikipedia.org/wiki/Archivo:Bandera_de_Cayambe.jp" TargetMode="External"/><Relationship Id="rId11" Type="http://schemas.openxmlformats.org/officeDocument/2006/relationships/hyperlink" Target="http://es.wikipedia.org/wiki/Archivo:Bandera_de_Pedernales.pn" TargetMode="External"/><Relationship Id="rId24" Type="http://schemas.openxmlformats.org/officeDocument/2006/relationships/hyperlink" Target="http://es.wikipedia.org/wiki/Archivo:Bandera_de_Puerto_L%C3%B3pez.pn" TargetMode="External"/><Relationship Id="rId32" Type="http://schemas.openxmlformats.org/officeDocument/2006/relationships/hyperlink" Target="http://es.wikipedia.org/wiki/Archivo:Bandera_de_El_Chaco.pn" TargetMode="External"/><Relationship Id="rId37" Type="http://schemas.openxmlformats.org/officeDocument/2006/relationships/hyperlink" Target="http://es.wikipedia.org/wiki/Archivo:Bandera_del_Cant%C3%B3n_Loreto.pn" TargetMode="External"/><Relationship Id="rId40" Type="http://schemas.openxmlformats.org/officeDocument/2006/relationships/hyperlink" Target="http://es.wikipedia.org/wiki/Archivo:Bandera_de_Aguarico.pn" TargetMode="External"/><Relationship Id="rId45" Type="http://schemas.openxmlformats.org/officeDocument/2006/relationships/hyperlink" Target="http://es.wikipedia.org/wiki/Archivo:Bandera_de_Valencia_2.sv" TargetMode="External"/><Relationship Id="rId53" Type="http://schemas.openxmlformats.org/officeDocument/2006/relationships/hyperlink" Target="http://es.wikipedia.org/wiki/Archivo:Bandera_Prov%C3%ADncia_Guayas.sv" TargetMode="External"/><Relationship Id="rId58" Type="http://schemas.openxmlformats.org/officeDocument/2006/relationships/hyperlink" Target="http://es.wikipedia.org/wiki/Archivo:Bandera_Prov%C3%ADncia_El_Oro.sv" TargetMode="External"/><Relationship Id="rId66" Type="http://schemas.openxmlformats.org/officeDocument/2006/relationships/hyperlink" Target="http://es.wikipedia.org/wiki/Archivo:Bandera_de_Centinela_del_C%C3%B3ndor.pn" TargetMode="External"/><Relationship Id="rId5" Type="http://schemas.openxmlformats.org/officeDocument/2006/relationships/hyperlink" Target="http://es.wikipedia.org/wiki/Archivo:Flag_of_Tulc%C3%A1n.sv" TargetMode="External"/><Relationship Id="rId61" Type="http://schemas.openxmlformats.org/officeDocument/2006/relationships/hyperlink" Target="http://es.wikipedia.org/wiki/Archivo:Bandera_Prov%C3%ADncia_Loja.sv" TargetMode="External"/><Relationship Id="rId19" Type="http://schemas.openxmlformats.org/officeDocument/2006/relationships/hyperlink" Target="http://es.wikipedia.org/wiki/Archivo:Bandera_de_Calceta.pn" TargetMode="External"/><Relationship Id="rId14" Type="http://schemas.openxmlformats.org/officeDocument/2006/relationships/hyperlink" Target="http://es.wikipedia.org/wiki/Archivo:Bandera_de_El_Carmen.pn" TargetMode="External"/><Relationship Id="rId22" Type="http://schemas.openxmlformats.org/officeDocument/2006/relationships/hyperlink" Target="http://es.wikipedia.org/wiki/Archivo:Bandera_de_24_de_Mayo.pn" TargetMode="External"/><Relationship Id="rId27" Type="http://schemas.openxmlformats.org/officeDocument/2006/relationships/hyperlink" Target="http://es.wikipedia.org/wiki/Archivo:Bandera_Prov%C3%ADncia_Pichincha.sv" TargetMode="External"/><Relationship Id="rId30" Type="http://schemas.openxmlformats.org/officeDocument/2006/relationships/hyperlink" Target="http://es.wikipedia.org/wiki/Archivo:Bandera_de_Sangolqu%C3%AD.pn" TargetMode="External"/><Relationship Id="rId35" Type="http://schemas.openxmlformats.org/officeDocument/2006/relationships/hyperlink" Target="http://es.wikipedia.org/wiki/Archivo:Bandera_de_Archidona.pn" TargetMode="External"/><Relationship Id="rId43" Type="http://schemas.openxmlformats.org/officeDocument/2006/relationships/hyperlink" Target="http://es.wikipedia.org/wiki/Archivo:Bandera_del_Cant%C3%B3n_Santa_Clara.pn" TargetMode="External"/><Relationship Id="rId48" Type="http://schemas.openxmlformats.org/officeDocument/2006/relationships/hyperlink" Target="http://es.wikipedia.org/wiki/Archivo:Bandera_de_Guamote.pn" TargetMode="External"/><Relationship Id="rId56" Type="http://schemas.openxmlformats.org/officeDocument/2006/relationships/hyperlink" Target="http://es.wikipedia.org/wiki/Archivo:Flag_of_Urbina_Jado.sv" TargetMode="External"/><Relationship Id="rId64" Type="http://schemas.openxmlformats.org/officeDocument/2006/relationships/hyperlink" Target="http://es.wikipedia.org/wiki/Archivo:Bandera_del_Cant%C3%B3n_Zamora.pn" TargetMode="External"/><Relationship Id="rId8" Type="http://schemas.openxmlformats.org/officeDocument/2006/relationships/hyperlink" Target="http://es.wikipedia.org/wiki/Archivo:Bandera_del_Cant%C3%B3n_Putumayo.pn" TargetMode="External"/><Relationship Id="rId51" Type="http://schemas.openxmlformats.org/officeDocument/2006/relationships/hyperlink" Target="http://es.wikipedia.org/wiki/Archivo:Bandera_Prov%C3%ADncia_Morona_Santiago.sv" TargetMode="External"/><Relationship Id="rId3" Type="http://schemas.openxmlformats.org/officeDocument/2006/relationships/hyperlink" Target="http://es.wikipedia.org/wiki/Archivo:Bandera_de_Eloy_Alfaro.pn" TargetMode="External"/><Relationship Id="rId12" Type="http://schemas.openxmlformats.org/officeDocument/2006/relationships/hyperlink" Target="http://es.wikipedia.org/wiki/Archivo:Bandera_Prov%C3%ADncia_Manab%C3%AD.sv" TargetMode="External"/><Relationship Id="rId17" Type="http://schemas.openxmlformats.org/officeDocument/2006/relationships/hyperlink" Target="http://es.wikipedia.org/wiki/Archivo:Bandera_de_Rocafuerte.pn" TargetMode="External"/><Relationship Id="rId25" Type="http://schemas.openxmlformats.org/officeDocument/2006/relationships/hyperlink" Target="http://es.wikipedia.org/wiki/Archivo:Bandera_de_Paj%C3%A1n.pn" TargetMode="External"/><Relationship Id="rId33" Type="http://schemas.openxmlformats.org/officeDocument/2006/relationships/hyperlink" Target="http://es.wikipedia.org/wiki/Archivo:Bandera_Prov%C3%ADncia_Napo.sv" TargetMode="External"/><Relationship Id="rId38" Type="http://schemas.openxmlformats.org/officeDocument/2006/relationships/hyperlink" Target="http://es.wikipedia.org/wiki/Archivo:Bandera_Prov%C3%ADncia_Orellana.sv" TargetMode="External"/><Relationship Id="rId46" Type="http://schemas.openxmlformats.org/officeDocument/2006/relationships/hyperlink" Target="http://es.wikipedia.org/wiki/Archivo:Bandera_de_Ventanas.pn" TargetMode="External"/><Relationship Id="rId59" Type="http://schemas.openxmlformats.org/officeDocument/2006/relationships/hyperlink" Target="http://es.wikipedia.org/wiki/Archivo:Bandera_de_Marcabel%C3%AD.pn" TargetMode="External"/><Relationship Id="rId67" Type="http://schemas.openxmlformats.org/officeDocument/2006/relationships/hyperlink" Target="http://es.wikipedia.org/wiki/Archivo:Bandera_de_Paquisha.pn" TargetMode="External"/><Relationship Id="rId20" Type="http://schemas.openxmlformats.org/officeDocument/2006/relationships/hyperlink" Target="http://es.wikipedia.org/wiki/Archivo:Bandera_del_Cant%C3%B3n_Pichincha.pn" TargetMode="External"/><Relationship Id="rId41" Type="http://schemas.openxmlformats.org/officeDocument/2006/relationships/hyperlink" Target="http://es.wikipedia.org/wiki/Archivo:Bandera_de_Mera.jp" TargetMode="External"/><Relationship Id="rId54" Type="http://schemas.openxmlformats.org/officeDocument/2006/relationships/hyperlink" Target="http://es.wikipedia.org/wiki/Archivo:Flag_of_Pedro_Carbo.sv" TargetMode="External"/><Relationship Id="rId62" Type="http://schemas.openxmlformats.org/officeDocument/2006/relationships/hyperlink" Target="http://es.wikipedia.org/wiki/Archivo:Bandera_de_Sozoranga.pn" TargetMode="External"/><Relationship Id="rId1" Type="http://schemas.openxmlformats.org/officeDocument/2006/relationships/hyperlink" Target="http://es.wikipedia.org/wiki/Archivo:Bandera_de_San_Lorenzo.pn" TargetMode="External"/><Relationship Id="rId6" Type="http://schemas.openxmlformats.org/officeDocument/2006/relationships/hyperlink" Target="http://es.wikipedia.org/wiki/Archivo:Bandera_de_Atuntaqui.pn" TargetMode="External"/><Relationship Id="rId15" Type="http://schemas.openxmlformats.org/officeDocument/2006/relationships/hyperlink" Target="http://es.wikipedia.org/wiki/Archivo:Bandera_de_Jama.pn" TargetMode="External"/><Relationship Id="rId23" Type="http://schemas.openxmlformats.org/officeDocument/2006/relationships/hyperlink" Target="http://es.wikipedia.org/wiki/Archivo:Bandera_de_Olmedo.pn" TargetMode="External"/><Relationship Id="rId28" Type="http://schemas.openxmlformats.org/officeDocument/2006/relationships/hyperlink" Target="http://es.wikipedia.org/wiki/Archivo:Bandera_San_Miguel.jp" TargetMode="External"/><Relationship Id="rId36" Type="http://schemas.openxmlformats.org/officeDocument/2006/relationships/hyperlink" Target="http://es.wikipedia.org/wiki/Archivo:Bandera_de_Carlos_Julio_Arosamena_Tola.pn" TargetMode="External"/><Relationship Id="rId49" Type="http://schemas.openxmlformats.org/officeDocument/2006/relationships/hyperlink" Target="http://es.wikipedia.org/wiki/Archivo:Bandera_de_Cumand%C3%A1.pn" TargetMode="External"/><Relationship Id="rId57" Type="http://schemas.openxmlformats.org/officeDocument/2006/relationships/hyperlink" Target="http://es.wikipedia.org/wiki/Archivo:Bandera_de_Las_Lajas.pn" TargetMode="External"/><Relationship Id="rId10" Type="http://schemas.openxmlformats.org/officeDocument/2006/relationships/hyperlink" Target="http://es.wikipedia.org/wiki/Archivo:Bandera_de_Shushufindi.pn" TargetMode="External"/><Relationship Id="rId31" Type="http://schemas.openxmlformats.org/officeDocument/2006/relationships/hyperlink" Target="http://es.wikipedia.org/wiki/Archivo:Bandera_de_Mej%C3%ADa.jp" TargetMode="External"/><Relationship Id="rId44" Type="http://schemas.openxmlformats.org/officeDocument/2006/relationships/hyperlink" Target="http://es.wikipedia.org/wiki/Archivo:Bandera_de_Arajuno.pn" TargetMode="External"/><Relationship Id="rId52" Type="http://schemas.openxmlformats.org/officeDocument/2006/relationships/hyperlink" Target="http://es.wikipedia.org/wiki/Archivo:Flag_of_Balzar.sv" TargetMode="External"/><Relationship Id="rId60" Type="http://schemas.openxmlformats.org/officeDocument/2006/relationships/hyperlink" Target="http://es.wikipedia.org/wiki/Archivo:Bandera_de_Macar%C3%A1.pn" TargetMode="External"/><Relationship Id="rId65" Type="http://schemas.openxmlformats.org/officeDocument/2006/relationships/hyperlink" Target="http://es.wikipedia.org/wiki/Archivo:Bandera_Prov%C3%ADncia_Zamora_Chinchipe.sv" TargetMode="External"/><Relationship Id="rId4" Type="http://schemas.openxmlformats.org/officeDocument/2006/relationships/hyperlink" Target="http://es.wikipedia.org/wiki/Archivo:Bandera_de_Quinind%C3%A9.pn" TargetMode="External"/><Relationship Id="rId9" Type="http://schemas.openxmlformats.org/officeDocument/2006/relationships/hyperlink" Target="http://es.wikipedia.org/wiki/Archivo:Bandera_de_Cuyabeno.pn" TargetMode="External"/><Relationship Id="rId13" Type="http://schemas.openxmlformats.org/officeDocument/2006/relationships/hyperlink" Target="http://es.wikipedia.org/wiki/Archivo:Bandera_de_Flavio_Alfaro.pn" TargetMode="External"/><Relationship Id="rId18" Type="http://schemas.openxmlformats.org/officeDocument/2006/relationships/hyperlink" Target="http://es.wikipedia.org/wiki/Archivo:Bandera_del_Cant%C3%B3n_Jun%C3%ADn.pn" TargetMode="External"/><Relationship Id="rId39" Type="http://schemas.openxmlformats.org/officeDocument/2006/relationships/hyperlink" Target="http://es.wikipedia.org/wiki/Archivo:Orellana.p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13</xdr:row>
      <xdr:rowOff>28575</xdr:rowOff>
    </xdr:from>
    <xdr:to>
      <xdr:col>6</xdr:col>
      <xdr:colOff>323850</xdr:colOff>
      <xdr:row>13</xdr:row>
      <xdr:rowOff>142875</xdr:rowOff>
    </xdr:to>
    <xdr:sp macro="" textlink="">
      <xdr:nvSpPr>
        <xdr:cNvPr id="3" name="2 Rectángulo"/>
        <xdr:cNvSpPr/>
      </xdr:nvSpPr>
      <xdr:spPr>
        <a:xfrm>
          <a:off x="2600325" y="3009900"/>
          <a:ext cx="123825" cy="114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5</xdr:col>
      <xdr:colOff>211748</xdr:colOff>
      <xdr:row>13</xdr:row>
      <xdr:rowOff>27843</xdr:rowOff>
    </xdr:from>
    <xdr:to>
      <xdr:col>5</xdr:col>
      <xdr:colOff>335573</xdr:colOff>
      <xdr:row>13</xdr:row>
      <xdr:rowOff>142143</xdr:rowOff>
    </xdr:to>
    <xdr:sp macro="" textlink="">
      <xdr:nvSpPr>
        <xdr:cNvPr id="11" name="10 Rectángulo"/>
        <xdr:cNvSpPr/>
      </xdr:nvSpPr>
      <xdr:spPr>
        <a:xfrm>
          <a:off x="2028825" y="3251689"/>
          <a:ext cx="123825" cy="114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0</xdr:row>
      <xdr:rowOff>38100</xdr:rowOff>
    </xdr:from>
    <xdr:to>
      <xdr:col>8</xdr:col>
      <xdr:colOff>1657350</xdr:colOff>
      <xdr:row>3</xdr:row>
      <xdr:rowOff>123825</xdr:rowOff>
    </xdr:to>
    <xdr:sp macro="" textlink="">
      <xdr:nvSpPr>
        <xdr:cNvPr id="2" name="1 Llamada rectangular"/>
        <xdr:cNvSpPr/>
      </xdr:nvSpPr>
      <xdr:spPr>
        <a:xfrm>
          <a:off x="5000625" y="38100"/>
          <a:ext cx="2781300" cy="657225"/>
        </a:xfrm>
        <a:prstGeom prst="wedgeRectCallout">
          <a:avLst>
            <a:gd name="adj1" fmla="val 46872"/>
            <a:gd name="adj2" fmla="val 10106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EC" sz="1100"/>
            <a:t>PEGAR</a:t>
          </a:r>
          <a:r>
            <a:rPr lang="es-EC" sz="1100" baseline="0"/>
            <a:t> DEBAJO DE ESTA CELDA "</a:t>
          </a:r>
          <a:r>
            <a:rPr lang="es-EC" sz="1100" b="1" baseline="0"/>
            <a:t>AMARILLA"</a:t>
          </a:r>
          <a:r>
            <a:rPr lang="es-EC" sz="1100" baseline="0"/>
            <a:t> EL LISTADO DE ALUMNOS DEL PARALELO</a:t>
          </a:r>
          <a:endParaRPr lang="es-EC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104775</xdr:rowOff>
    </xdr:to>
    <xdr:sp macro="" textlink="">
      <xdr:nvSpPr>
        <xdr:cNvPr id="3073" name="AutoShape 1" descr="Bandera de San Lorenzo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048000" y="11525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074" name="AutoShape 2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72000" y="11525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075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048000" y="15335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076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72000" y="15335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079" name="AutoShape 7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048000" y="22955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104775</xdr:rowOff>
    </xdr:to>
    <xdr:sp macro="" textlink="">
      <xdr:nvSpPr>
        <xdr:cNvPr id="3083" name="AutoShape 11" descr="Bandera de Quinindé.png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048000" y="30575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085" name="AutoShape 13" descr="Flag of Tulcán.svg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048000" y="34385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104775</xdr:rowOff>
    </xdr:to>
    <xdr:sp macro="" textlink="">
      <xdr:nvSpPr>
        <xdr:cNvPr id="3103" name="AutoShape 31" descr="Bandera de Atuntaqui.png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048000" y="74390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104775</xdr:rowOff>
    </xdr:to>
    <xdr:sp macro="" textlink="">
      <xdr:nvSpPr>
        <xdr:cNvPr id="3113" name="AutoShape 41" descr="Bandera de Cascales.png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048000" y="97250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117" name="AutoShape 45" descr="Bandera del Cantón Putumayo.png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048000" y="104870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119" name="AutoShape 47" descr="Bandera de Cuyabeno.png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3048000" y="110585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104775</xdr:rowOff>
    </xdr:to>
    <xdr:sp macro="" textlink="">
      <xdr:nvSpPr>
        <xdr:cNvPr id="3121" name="AutoShape 49" descr="Bandera de Shushufindi.png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3048000" y="114395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95250</xdr:rowOff>
    </xdr:to>
    <xdr:sp macro="" textlink="">
      <xdr:nvSpPr>
        <xdr:cNvPr id="3123" name="AutoShape 51" descr="Bandera de Pedernales.png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3048000" y="120110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26" name="AutoShape 54" descr="Bandera Província Manabí.sv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4572000" y="12392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127" name="AutoShape 55" descr="Bandera de Flavio Alfaro.png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3048000" y="127730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129" name="AutoShape 57" descr="Bandera de El Carmen.png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3048000" y="133445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31" name="AutoShape 59" descr="Bandera de Jama.png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3048000" y="137255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95250</xdr:rowOff>
    </xdr:to>
    <xdr:sp macro="" textlink="">
      <xdr:nvSpPr>
        <xdr:cNvPr id="3137" name="AutoShape 65" descr="Bandera de Tosagua.png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3048000" y="148685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139" name="AutoShape 67" descr="Bandera de Rocafuerte.png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3048000" y="152495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141" name="AutoShape 69" descr="Bandera del Cantón Junín.png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3048000" y="156305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85725</xdr:rowOff>
    </xdr:to>
    <xdr:sp macro="" textlink="">
      <xdr:nvSpPr>
        <xdr:cNvPr id="3143" name="AutoShape 71" descr="Bandera de Calceta.png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3048000" y="16011525"/>
          <a:ext cx="19050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44" name="AutoShape 72" descr="Bandera Província Manabí.sv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4572000" y="160115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145" name="AutoShape 73" descr="Bandera del Cantón Pichincha.png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3048000" y="165830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46" name="AutoShape 74" descr="Bandera Província Manabí.sv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4572000" y="16583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48" name="AutoShape 76" descr="Bandera Província Manabí.sv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4572000" y="16964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149" name="AutoShape 77" descr="Bandera de jaramijo.jpg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3048000" y="173450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50" name="AutoShape 78" descr="Bandera Província Manabí.sv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4572000" y="17345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54" name="AutoShape 82" descr="Bandera Província Manabí.sv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4572000" y="18107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58" name="AutoShape 86" descr="Bandera Província Manabí.sv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4572000" y="18869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104775</xdr:rowOff>
    </xdr:to>
    <xdr:sp macro="" textlink="">
      <xdr:nvSpPr>
        <xdr:cNvPr id="3159" name="AutoShape 87" descr="Bandera de 24 de Mayo.png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3048000" y="192500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60" name="AutoShape 88" descr="Bandera Província Manabí.sv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4572000" y="19250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161" name="AutoShape 89" descr="Bandera de Olmedo.png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3048000" y="198215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62" name="AutoShape 90" descr="Bandera Província Manabí.sv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4572000" y="198215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163" name="AutoShape 91" descr="Bandera de Puerto López.png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3048000" y="203930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64" name="AutoShape 92" descr="Bandera Província Manabí.sv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4572000" y="203930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104775</xdr:rowOff>
    </xdr:to>
    <xdr:sp macro="" textlink="">
      <xdr:nvSpPr>
        <xdr:cNvPr id="3165" name="AutoShape 93" descr="Bandera de Paján.png">
          <a:hlinkClick xmlns:r="http://schemas.openxmlformats.org/officeDocument/2006/relationships" r:id="rId25"/>
        </xdr:cNvPr>
        <xdr:cNvSpPr>
          <a:spLocks noChangeAspect="1" noChangeArrowheads="1"/>
        </xdr:cNvSpPr>
      </xdr:nvSpPr>
      <xdr:spPr bwMode="auto">
        <a:xfrm>
          <a:off x="3048000" y="209645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66" name="AutoShape 94" descr="Bandera Província Manabí.sv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4572000" y="209645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70" name="AutoShape 98" descr="Bandera Província Santo Domingo de los Tsáchilas.svg">
          <a:hlinkClick xmlns:r="http://schemas.openxmlformats.org/officeDocument/2006/relationships" r:id="rId26"/>
        </xdr:cNvPr>
        <xdr:cNvSpPr>
          <a:spLocks noChangeAspect="1" noChangeArrowheads="1"/>
        </xdr:cNvSpPr>
      </xdr:nvSpPr>
      <xdr:spPr bwMode="auto">
        <a:xfrm>
          <a:off x="4572000" y="22069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74" name="AutoShape 102" descr="Bandera Província Pichincha.sv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4572000" y="23402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175" name="AutoShape 103" descr="Bandera San Miguel.jpg">
          <a:hlinkClick xmlns:r="http://schemas.openxmlformats.org/officeDocument/2006/relationships" r:id="rId28"/>
        </xdr:cNvPr>
        <xdr:cNvSpPr>
          <a:spLocks noChangeAspect="1" noChangeArrowheads="1"/>
        </xdr:cNvSpPr>
      </xdr:nvSpPr>
      <xdr:spPr bwMode="auto">
        <a:xfrm>
          <a:off x="3048000" y="241649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76" name="AutoShape 104" descr="Bandera Província Pichincha.sv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4572000" y="24164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78" name="AutoShape 106" descr="Bandera Província Pichincha.sv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4572000" y="24736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80" name="AutoShape 108" descr="Bandera Província Pichincha.sv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4572000" y="25498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133350</xdr:rowOff>
    </xdr:to>
    <xdr:sp macro="" textlink="">
      <xdr:nvSpPr>
        <xdr:cNvPr id="3181" name="AutoShape 109" descr="Bandera de Cayambe.jpg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3048000" y="26069925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82" name="AutoShape 110" descr="Bandera Província Pichincha.sv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4572000" y="26069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83" name="AutoShape 111" descr="Bandera de Sangolquí.png">
          <a:hlinkClick xmlns:r="http://schemas.openxmlformats.org/officeDocument/2006/relationships" r:id="rId30"/>
        </xdr:cNvPr>
        <xdr:cNvSpPr>
          <a:spLocks noChangeAspect="1" noChangeArrowheads="1"/>
        </xdr:cNvSpPr>
      </xdr:nvSpPr>
      <xdr:spPr bwMode="auto">
        <a:xfrm>
          <a:off x="3048000" y="26450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84" name="AutoShape 112" descr="Bandera Província Pichincha.sv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4572000" y="26450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85" name="AutoShape 113" descr="Bandera de Mejía.jpg">
          <a:hlinkClick xmlns:r="http://schemas.openxmlformats.org/officeDocument/2006/relationships" r:id="rId31"/>
        </xdr:cNvPr>
        <xdr:cNvSpPr>
          <a:spLocks noChangeAspect="1" noChangeArrowheads="1"/>
        </xdr:cNvSpPr>
      </xdr:nvSpPr>
      <xdr:spPr bwMode="auto">
        <a:xfrm>
          <a:off x="3048000" y="26831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86" name="AutoShape 114" descr="Bandera Província Pichincha.sv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4572000" y="26831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187" name="AutoShape 115" descr="Bandera de El Chaco.png">
          <a:hlinkClick xmlns:r="http://schemas.openxmlformats.org/officeDocument/2006/relationships" r:id="rId32"/>
        </xdr:cNvPr>
        <xdr:cNvSpPr>
          <a:spLocks noChangeAspect="1" noChangeArrowheads="1"/>
        </xdr:cNvSpPr>
      </xdr:nvSpPr>
      <xdr:spPr bwMode="auto">
        <a:xfrm>
          <a:off x="3048000" y="272129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88" name="AutoShape 116" descr="Bandera Província Napo.sv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4572000" y="27212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104775</xdr:rowOff>
    </xdr:to>
    <xdr:sp macro="" textlink="">
      <xdr:nvSpPr>
        <xdr:cNvPr id="3189" name="AutoShape 117" descr="Bandera de Baeza.png">
          <a:hlinkClick xmlns:r="http://schemas.openxmlformats.org/officeDocument/2006/relationships" r:id="rId34"/>
        </xdr:cNvPr>
        <xdr:cNvSpPr>
          <a:spLocks noChangeAspect="1" noChangeArrowheads="1"/>
        </xdr:cNvSpPr>
      </xdr:nvSpPr>
      <xdr:spPr bwMode="auto">
        <a:xfrm>
          <a:off x="3048000" y="275939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90" name="AutoShape 118" descr="Bandera Província Napo.sv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4572000" y="27593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191" name="AutoShape 119" descr="Bandera de Archidona.png">
          <a:hlinkClick xmlns:r="http://schemas.openxmlformats.org/officeDocument/2006/relationships" r:id="rId35"/>
        </xdr:cNvPr>
        <xdr:cNvSpPr>
          <a:spLocks noChangeAspect="1" noChangeArrowheads="1"/>
        </xdr:cNvSpPr>
      </xdr:nvSpPr>
      <xdr:spPr bwMode="auto">
        <a:xfrm>
          <a:off x="3048000" y="279749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92" name="AutoShape 120" descr="Bandera Província Napo.sv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4572000" y="27974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94" name="AutoShape 122" descr="Bandera Província Napo.sv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4572000" y="28355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195" name="AutoShape 123" descr="Bandera de Carlos Julio Arosamena Tola.png">
          <a:hlinkClick xmlns:r="http://schemas.openxmlformats.org/officeDocument/2006/relationships" r:id="rId36"/>
        </xdr:cNvPr>
        <xdr:cNvSpPr>
          <a:spLocks noChangeAspect="1" noChangeArrowheads="1"/>
        </xdr:cNvSpPr>
      </xdr:nvSpPr>
      <xdr:spPr bwMode="auto">
        <a:xfrm>
          <a:off x="3048000" y="287369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96" name="AutoShape 124" descr="Bandera Província Napo.sv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4572000" y="28736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104775</xdr:rowOff>
    </xdr:to>
    <xdr:sp macro="" textlink="">
      <xdr:nvSpPr>
        <xdr:cNvPr id="3197" name="AutoShape 125" descr="Bandera del Cantón Loreto.png">
          <a:hlinkClick xmlns:r="http://schemas.openxmlformats.org/officeDocument/2006/relationships" r:id="rId37"/>
        </xdr:cNvPr>
        <xdr:cNvSpPr>
          <a:spLocks noChangeAspect="1" noChangeArrowheads="1"/>
        </xdr:cNvSpPr>
      </xdr:nvSpPr>
      <xdr:spPr bwMode="auto">
        <a:xfrm>
          <a:off x="3048000" y="294989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198" name="AutoShape 126" descr="Bandera Província Orellana.sv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4572000" y="29498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104775</xdr:rowOff>
    </xdr:to>
    <xdr:sp macro="" textlink="">
      <xdr:nvSpPr>
        <xdr:cNvPr id="3199" name="AutoShape 127" descr="Orellana.png">
          <a:hlinkClick xmlns:r="http://schemas.openxmlformats.org/officeDocument/2006/relationships" r:id="rId39"/>
        </xdr:cNvPr>
        <xdr:cNvSpPr>
          <a:spLocks noChangeAspect="1" noChangeArrowheads="1"/>
        </xdr:cNvSpPr>
      </xdr:nvSpPr>
      <xdr:spPr bwMode="auto">
        <a:xfrm>
          <a:off x="3048000" y="298799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200" name="AutoShape 128" descr="Bandera Província Orellana.sv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4572000" y="29879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202" name="AutoShape 130" descr="Bandera Província Orellana.sv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4572000" y="30451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203" name="AutoShape 131" descr="Bandera de Aguarico.png">
          <a:hlinkClick xmlns:r="http://schemas.openxmlformats.org/officeDocument/2006/relationships" r:id="rId40"/>
        </xdr:cNvPr>
        <xdr:cNvSpPr>
          <a:spLocks noChangeAspect="1" noChangeArrowheads="1"/>
        </xdr:cNvSpPr>
      </xdr:nvSpPr>
      <xdr:spPr bwMode="auto">
        <a:xfrm>
          <a:off x="3048000" y="310229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204" name="AutoShape 132" descr="Bandera Província Orellana.sv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4572000" y="31022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205" name="AutoShape 133" descr="Bandera de Mera.jpg">
          <a:hlinkClick xmlns:r="http://schemas.openxmlformats.org/officeDocument/2006/relationships" r:id="rId41"/>
        </xdr:cNvPr>
        <xdr:cNvSpPr>
          <a:spLocks noChangeAspect="1" noChangeArrowheads="1"/>
        </xdr:cNvSpPr>
      </xdr:nvSpPr>
      <xdr:spPr bwMode="auto">
        <a:xfrm>
          <a:off x="3048000" y="31975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206" name="AutoShape 134" descr="Bandera Província Pastaza.sv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4572000" y="31975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207" name="AutoShape 135" descr="Bandera del Cantón Santa Clara.png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3048000" y="32356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208" name="AutoShape 136" descr="Bandera Província Pastaza.sv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4572000" y="32356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209" name="AutoShape 137" descr="Bandera de Arajuno.png">
          <a:hlinkClick xmlns:r="http://schemas.openxmlformats.org/officeDocument/2006/relationships" r:id="rId44"/>
        </xdr:cNvPr>
        <xdr:cNvSpPr>
          <a:spLocks noChangeAspect="1" noChangeArrowheads="1"/>
        </xdr:cNvSpPr>
      </xdr:nvSpPr>
      <xdr:spPr bwMode="auto">
        <a:xfrm>
          <a:off x="3048000" y="327374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210" name="AutoShape 138" descr="Bandera Província Pastaza.sv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4572000" y="32737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212" name="AutoShape 140" descr="Bandera Província Pastaza.sv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4572000" y="33118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133350</xdr:rowOff>
    </xdr:to>
    <xdr:sp macro="" textlink="">
      <xdr:nvSpPr>
        <xdr:cNvPr id="3215" name="AutoShape 143" descr="Bandera de Valencia 2.svg">
          <a:hlinkClick xmlns:r="http://schemas.openxmlformats.org/officeDocument/2006/relationships" r:id="rId45"/>
        </xdr:cNvPr>
        <xdr:cNvSpPr>
          <a:spLocks noChangeAspect="1" noChangeArrowheads="1"/>
        </xdr:cNvSpPr>
      </xdr:nvSpPr>
      <xdr:spPr bwMode="auto">
        <a:xfrm>
          <a:off x="3048000" y="33880425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225" name="AutoShape 153" descr="Bandera de Ventanas.png">
          <a:hlinkClick xmlns:r="http://schemas.openxmlformats.org/officeDocument/2006/relationships" r:id="rId46"/>
        </xdr:cNvPr>
        <xdr:cNvSpPr>
          <a:spLocks noChangeAspect="1" noChangeArrowheads="1"/>
        </xdr:cNvSpPr>
      </xdr:nvSpPr>
      <xdr:spPr bwMode="auto">
        <a:xfrm>
          <a:off x="3048000" y="359759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295" name="AutoShape 223" descr="Bandera de Pallatanga.png">
          <a:hlinkClick xmlns:r="http://schemas.openxmlformats.org/officeDocument/2006/relationships" r:id="rId47"/>
        </xdr:cNvPr>
        <xdr:cNvSpPr>
          <a:spLocks noChangeAspect="1" noChangeArrowheads="1"/>
        </xdr:cNvSpPr>
      </xdr:nvSpPr>
      <xdr:spPr bwMode="auto">
        <a:xfrm>
          <a:off x="3048000" y="495014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104775</xdr:rowOff>
    </xdr:to>
    <xdr:sp macro="" textlink="">
      <xdr:nvSpPr>
        <xdr:cNvPr id="3297" name="AutoShape 225" descr="Bandera de Guamote.png">
          <a:hlinkClick xmlns:r="http://schemas.openxmlformats.org/officeDocument/2006/relationships" r:id="rId48"/>
        </xdr:cNvPr>
        <xdr:cNvSpPr>
          <a:spLocks noChangeAspect="1" noChangeArrowheads="1"/>
        </xdr:cNvSpPr>
      </xdr:nvSpPr>
      <xdr:spPr bwMode="auto">
        <a:xfrm>
          <a:off x="3048000" y="498824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104775</xdr:rowOff>
    </xdr:to>
    <xdr:sp macro="" textlink="">
      <xdr:nvSpPr>
        <xdr:cNvPr id="3301" name="AutoShape 229" descr="Bandera de Cumandá.png">
          <a:hlinkClick xmlns:r="http://schemas.openxmlformats.org/officeDocument/2006/relationships" r:id="rId49"/>
        </xdr:cNvPr>
        <xdr:cNvSpPr>
          <a:spLocks noChangeAspect="1" noChangeArrowheads="1"/>
        </xdr:cNvSpPr>
      </xdr:nvSpPr>
      <xdr:spPr bwMode="auto">
        <a:xfrm>
          <a:off x="3048000" y="506444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104775</xdr:rowOff>
    </xdr:to>
    <xdr:sp macro="" textlink="">
      <xdr:nvSpPr>
        <xdr:cNvPr id="3303" name="AutoShape 231" descr="Bandera de Chunchi.png">
          <a:hlinkClick xmlns:r="http://schemas.openxmlformats.org/officeDocument/2006/relationships" r:id="rId50"/>
        </xdr:cNvPr>
        <xdr:cNvSpPr>
          <a:spLocks noChangeAspect="1" noChangeArrowheads="1"/>
        </xdr:cNvSpPr>
      </xdr:nvSpPr>
      <xdr:spPr bwMode="auto">
        <a:xfrm>
          <a:off x="3048000" y="51025425"/>
          <a:ext cx="190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306" name="AutoShape 234" descr="Bandera Província Morona Santiago.svg">
          <a:hlinkClick xmlns:r="http://schemas.openxmlformats.org/officeDocument/2006/relationships" r:id="rId51"/>
        </xdr:cNvPr>
        <xdr:cNvSpPr>
          <a:spLocks noChangeAspect="1" noChangeArrowheads="1"/>
        </xdr:cNvSpPr>
      </xdr:nvSpPr>
      <xdr:spPr bwMode="auto">
        <a:xfrm>
          <a:off x="4572000" y="51406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95250</xdr:rowOff>
    </xdr:to>
    <xdr:sp macro="" textlink="">
      <xdr:nvSpPr>
        <xdr:cNvPr id="3331" name="AutoShape 259" descr="Flag of Balzar.sv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3048000" y="567404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332" name="AutoShape 260" descr="Bandera Província Guayas.svg">
          <a:hlinkClick xmlns:r="http://schemas.openxmlformats.org/officeDocument/2006/relationships" r:id="rId53"/>
        </xdr:cNvPr>
        <xdr:cNvSpPr>
          <a:spLocks noChangeAspect="1" noChangeArrowheads="1"/>
        </xdr:cNvSpPr>
      </xdr:nvSpPr>
      <xdr:spPr bwMode="auto">
        <a:xfrm>
          <a:off x="4572000" y="56740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95250</xdr:rowOff>
    </xdr:to>
    <xdr:sp macro="" textlink="">
      <xdr:nvSpPr>
        <xdr:cNvPr id="3339" name="AutoShape 267" descr="Flag of Pedro Carbo.svg">
          <a:hlinkClick xmlns:r="http://schemas.openxmlformats.org/officeDocument/2006/relationships" r:id="rId54"/>
        </xdr:cNvPr>
        <xdr:cNvSpPr>
          <a:spLocks noChangeAspect="1" noChangeArrowheads="1"/>
        </xdr:cNvSpPr>
      </xdr:nvSpPr>
      <xdr:spPr bwMode="auto">
        <a:xfrm>
          <a:off x="3048000" y="582644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95250</xdr:rowOff>
    </xdr:to>
    <xdr:sp macro="" textlink="">
      <xdr:nvSpPr>
        <xdr:cNvPr id="3341" name="AutoShape 269" descr="Flag of Isidro Ayora.svg">
          <a:hlinkClick xmlns:r="http://schemas.openxmlformats.org/officeDocument/2006/relationships" r:id="rId55"/>
        </xdr:cNvPr>
        <xdr:cNvSpPr>
          <a:spLocks noChangeAspect="1" noChangeArrowheads="1"/>
        </xdr:cNvSpPr>
      </xdr:nvSpPr>
      <xdr:spPr bwMode="auto">
        <a:xfrm>
          <a:off x="3048000" y="588359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95250</xdr:rowOff>
    </xdr:to>
    <xdr:sp macro="" textlink="">
      <xdr:nvSpPr>
        <xdr:cNvPr id="3349" name="AutoShape 277" descr="Flag of Urbina Jado.svg">
          <a:hlinkClick xmlns:r="http://schemas.openxmlformats.org/officeDocument/2006/relationships" r:id="rId56"/>
        </xdr:cNvPr>
        <xdr:cNvSpPr>
          <a:spLocks noChangeAspect="1" noChangeArrowheads="1"/>
        </xdr:cNvSpPr>
      </xdr:nvSpPr>
      <xdr:spPr bwMode="auto">
        <a:xfrm>
          <a:off x="3048000" y="607409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749" name="AutoShape 677" descr="Bandera de Las Lajas.png">
          <a:hlinkClick xmlns:r="http://schemas.openxmlformats.org/officeDocument/2006/relationships" r:id="rId57"/>
        </xdr:cNvPr>
        <xdr:cNvSpPr>
          <a:spLocks noChangeAspect="1" noChangeArrowheads="1"/>
        </xdr:cNvSpPr>
      </xdr:nvSpPr>
      <xdr:spPr bwMode="auto">
        <a:xfrm>
          <a:off x="7620000" y="811244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750" name="AutoShape 678" descr="Bandera Província El Oro.svg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9144000" y="81124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751" name="AutoShape 679" descr="Bandera de Marcabelí.png">
          <a:hlinkClick xmlns:r="http://schemas.openxmlformats.org/officeDocument/2006/relationships" r:id="rId59"/>
        </xdr:cNvPr>
        <xdr:cNvSpPr>
          <a:spLocks noChangeAspect="1" noChangeArrowheads="1"/>
        </xdr:cNvSpPr>
      </xdr:nvSpPr>
      <xdr:spPr bwMode="auto">
        <a:xfrm>
          <a:off x="7620000" y="815054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752" name="AutoShape 680" descr="Bandera Província El Oro.svg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9144000" y="81505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779" name="AutoShape 707" descr="Bandera de Macará.png">
          <a:hlinkClick xmlns:r="http://schemas.openxmlformats.org/officeDocument/2006/relationships" r:id="rId60"/>
        </xdr:cNvPr>
        <xdr:cNvSpPr>
          <a:spLocks noChangeAspect="1" noChangeArrowheads="1"/>
        </xdr:cNvSpPr>
      </xdr:nvSpPr>
      <xdr:spPr bwMode="auto">
        <a:xfrm>
          <a:off x="7620000" y="870299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780" name="AutoShape 708" descr="Bandera Província Loja.sv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9144000" y="87029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781" name="AutoShape 709" descr="Bandera de Sozoranga.png">
          <a:hlinkClick xmlns:r="http://schemas.openxmlformats.org/officeDocument/2006/relationships" r:id="rId62"/>
        </xdr:cNvPr>
        <xdr:cNvSpPr>
          <a:spLocks noChangeAspect="1" noChangeArrowheads="1"/>
        </xdr:cNvSpPr>
      </xdr:nvSpPr>
      <xdr:spPr bwMode="auto">
        <a:xfrm>
          <a:off x="7620000" y="874109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782" name="AutoShape 710" descr="Bandera Província Loja.sv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9144000" y="87410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783" name="AutoShape 711" descr="Bandera de Calvas.png">
          <a:hlinkClick xmlns:r="http://schemas.openxmlformats.org/officeDocument/2006/relationships" r:id="rId63"/>
        </xdr:cNvPr>
        <xdr:cNvSpPr>
          <a:spLocks noChangeAspect="1" noChangeArrowheads="1"/>
        </xdr:cNvSpPr>
      </xdr:nvSpPr>
      <xdr:spPr bwMode="auto">
        <a:xfrm>
          <a:off x="7620000" y="877919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784" name="AutoShape 712" descr="Bandera Província Loja.sv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9144000" y="87791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3797" name="AutoShape 725" descr="Bandera del Cantón Zamora.png">
          <a:hlinkClick xmlns:r="http://schemas.openxmlformats.org/officeDocument/2006/relationships" r:id="rId64"/>
        </xdr:cNvPr>
        <xdr:cNvSpPr>
          <a:spLocks noChangeAspect="1" noChangeArrowheads="1"/>
        </xdr:cNvSpPr>
      </xdr:nvSpPr>
      <xdr:spPr bwMode="auto">
        <a:xfrm>
          <a:off x="7620000" y="90458925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798" name="AutoShape 726" descr="Bandera Província Zamora Chinchipe.sv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9144000" y="90458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133350</xdr:rowOff>
    </xdr:to>
    <xdr:sp macro="" textlink="">
      <xdr:nvSpPr>
        <xdr:cNvPr id="3799" name="AutoShape 727" descr="Bandera de Centinela del Cóndor.png">
          <a:hlinkClick xmlns:r="http://schemas.openxmlformats.org/officeDocument/2006/relationships" r:id="rId66"/>
        </xdr:cNvPr>
        <xdr:cNvSpPr>
          <a:spLocks noChangeAspect="1" noChangeArrowheads="1"/>
        </xdr:cNvSpPr>
      </xdr:nvSpPr>
      <xdr:spPr bwMode="auto">
        <a:xfrm>
          <a:off x="7620000" y="90839925"/>
          <a:ext cx="1905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800" name="AutoShape 728" descr="Bandera Província Zamora Chinchipe.sv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9144000" y="908399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801" name="AutoShape 729" descr="Bandera de Paquisha.png">
          <a:hlinkClick xmlns:r="http://schemas.openxmlformats.org/officeDocument/2006/relationships" r:id="rId67"/>
        </xdr:cNvPr>
        <xdr:cNvSpPr>
          <a:spLocks noChangeAspect="1" noChangeArrowheads="1"/>
        </xdr:cNvSpPr>
      </xdr:nvSpPr>
      <xdr:spPr bwMode="auto">
        <a:xfrm>
          <a:off x="7620000" y="91411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802" name="AutoShape 730" descr="Bandera Província Zamora Chinchipe.sv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9144000" y="91411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95250</xdr:rowOff>
    </xdr:to>
    <xdr:sp macro="" textlink="">
      <xdr:nvSpPr>
        <xdr:cNvPr id="3803" name="AutoShape 731" descr="Ec-z-nan.gif">
          <a:hlinkClick xmlns:r="http://schemas.openxmlformats.org/officeDocument/2006/relationships" r:id="rId68"/>
        </xdr:cNvPr>
        <xdr:cNvSpPr>
          <a:spLocks noChangeAspect="1" noChangeArrowheads="1"/>
        </xdr:cNvSpPr>
      </xdr:nvSpPr>
      <xdr:spPr bwMode="auto">
        <a:xfrm>
          <a:off x="7620000" y="9179242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3804" name="AutoShape 732" descr="Bandera Província Zamora Chinchipe.sv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9144000" y="91792425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0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0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0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0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1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1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1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1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1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1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1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1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1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1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2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2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2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2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2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2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2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2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2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2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3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3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3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3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3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3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3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3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3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3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4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4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4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4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4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4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4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4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4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4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5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5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5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5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5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5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5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5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5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5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6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6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6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6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6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6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6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6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6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6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7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7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7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7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7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7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7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7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7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7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8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8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8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8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8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8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8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8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8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8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9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9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9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9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9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9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9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9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09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09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0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0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0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0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0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0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0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0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0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0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1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1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1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1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1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1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1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1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1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1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2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2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2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2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2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2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2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2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2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2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3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3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3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3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3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3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3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3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3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3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4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4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4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4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4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4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4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4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4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4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5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5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5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5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5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5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5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5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5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5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6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6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6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6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6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6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6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6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6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6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7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7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7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7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7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7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7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7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7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7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8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8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8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8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8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8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8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8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8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8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9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9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9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9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9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9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9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9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19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19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20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20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20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20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20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20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20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20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20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20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21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21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212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213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214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215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216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217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218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219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114300</xdr:rowOff>
    </xdr:to>
    <xdr:sp macro="" textlink="">
      <xdr:nvSpPr>
        <xdr:cNvPr id="1220" name="AutoShape 3" descr="Bandera de Eloy Alfar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334000" y="571500"/>
          <a:ext cx="1905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190500</xdr:colOff>
      <xdr:row>0</xdr:row>
      <xdr:rowOff>123825</xdr:rowOff>
    </xdr:to>
    <xdr:sp macro="" textlink="">
      <xdr:nvSpPr>
        <xdr:cNvPr id="1221" name="AutoShape 4" descr="Bandera Província Esmeraldas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334000" y="571500"/>
          <a:ext cx="1905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8"/>
  <sheetViews>
    <sheetView tabSelected="1" topLeftCell="A70" zoomScale="130" zoomScaleNormal="130" workbookViewId="0">
      <selection activeCell="K79" sqref="K79"/>
    </sheetView>
  </sheetViews>
  <sheetFormatPr baseColWidth="10" defaultRowHeight="12.75" x14ac:dyDescent="0.2"/>
  <cols>
    <col min="1" max="1" width="3.42578125" style="1" customWidth="1"/>
    <col min="2" max="2" width="4.140625" style="1" customWidth="1"/>
    <col min="3" max="3" width="7.42578125" style="1" customWidth="1"/>
    <col min="4" max="4" width="6" style="1" customWidth="1"/>
    <col min="5" max="5" width="6.85546875" style="1" customWidth="1"/>
    <col min="6" max="6" width="7.140625" style="1" customWidth="1"/>
    <col min="7" max="7" width="6" style="1" customWidth="1"/>
    <col min="8" max="8" width="5.42578125" style="1" customWidth="1"/>
    <col min="9" max="9" width="9.5703125" style="1" customWidth="1"/>
    <col min="10" max="10" width="6" style="1" customWidth="1"/>
    <col min="11" max="11" width="7" style="1" customWidth="1"/>
    <col min="12" max="12" width="8.28515625" style="1" customWidth="1"/>
    <col min="13" max="13" width="6.140625" style="1" customWidth="1"/>
    <col min="14" max="14" width="6.7109375" style="1" customWidth="1"/>
    <col min="15" max="15" width="7.7109375" style="1" customWidth="1"/>
    <col min="16" max="16" width="11.42578125" style="1"/>
    <col min="17" max="17" width="9.7109375" style="1" customWidth="1"/>
    <col min="18" max="16384" width="11.42578125" style="1"/>
  </cols>
  <sheetData>
    <row r="2" spans="1:15" ht="25.5" customHeight="1" x14ac:dyDescent="0.4">
      <c r="D2" s="76" t="s">
        <v>457</v>
      </c>
      <c r="E2" s="76"/>
      <c r="F2" s="76"/>
      <c r="G2" s="76"/>
      <c r="H2" s="76"/>
      <c r="I2" s="76"/>
      <c r="J2" s="76"/>
      <c r="K2" s="76"/>
      <c r="L2" s="76"/>
    </row>
    <row r="3" spans="1:15" ht="16.5" customHeight="1" x14ac:dyDescent="0.4">
      <c r="C3" s="120" t="s">
        <v>0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3"/>
    </row>
    <row r="4" spans="1:15" s="9" customFormat="1" ht="4.5" customHeight="1" x14ac:dyDescent="0.2"/>
    <row r="5" spans="1:15" ht="45.75" customHeight="1" x14ac:dyDescent="0.2">
      <c r="A5" s="83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x14ac:dyDescent="0.2">
      <c r="A6" s="1" t="s">
        <v>2</v>
      </c>
    </row>
    <row r="7" spans="1:15" ht="13.5" customHeight="1" x14ac:dyDescent="0.2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1:15" ht="9.75" customHeight="1" x14ac:dyDescent="0.2"/>
    <row r="9" spans="1:15" ht="23.25" customHeight="1" x14ac:dyDescent="0.2">
      <c r="C9" s="122" t="s">
        <v>4</v>
      </c>
      <c r="D9" s="123"/>
      <c r="E9" s="122" t="s">
        <v>5</v>
      </c>
      <c r="F9" s="123"/>
      <c r="G9" s="122" t="s">
        <v>6</v>
      </c>
      <c r="H9" s="123"/>
      <c r="I9" s="127" t="s">
        <v>7</v>
      </c>
      <c r="J9" s="127"/>
    </row>
    <row r="10" spans="1:15" ht="22.5" customHeight="1" x14ac:dyDescent="0.2">
      <c r="C10" s="122" t="s">
        <v>8</v>
      </c>
      <c r="D10" s="123"/>
      <c r="E10" s="122" t="s">
        <v>9</v>
      </c>
      <c r="F10" s="123"/>
      <c r="G10" s="122" t="s">
        <v>10</v>
      </c>
      <c r="H10" s="123"/>
      <c r="I10" s="127" t="s">
        <v>11</v>
      </c>
      <c r="J10" s="127"/>
    </row>
    <row r="11" spans="1:15" ht="22.5" customHeight="1" x14ac:dyDescent="0.2">
      <c r="C11" s="122" t="s">
        <v>12</v>
      </c>
      <c r="D11" s="123"/>
      <c r="E11" s="122" t="s">
        <v>13</v>
      </c>
      <c r="F11" s="123"/>
      <c r="G11" s="122" t="s">
        <v>14</v>
      </c>
      <c r="H11" s="123"/>
      <c r="I11" s="127" t="s">
        <v>15</v>
      </c>
      <c r="J11" s="127"/>
    </row>
    <row r="12" spans="1:15" x14ac:dyDescent="0.2">
      <c r="C12" s="124">
        <v>4</v>
      </c>
      <c r="D12" s="125"/>
      <c r="E12" s="124">
        <v>3</v>
      </c>
      <c r="F12" s="125"/>
      <c r="G12" s="124">
        <v>2</v>
      </c>
      <c r="H12" s="125"/>
      <c r="I12" s="126">
        <v>1</v>
      </c>
      <c r="J12" s="126"/>
    </row>
    <row r="14" spans="1:15" ht="26.25" customHeight="1" x14ac:dyDescent="0.2">
      <c r="A14" s="98" t="s">
        <v>16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6" spans="1:15" x14ac:dyDescent="0.2">
      <c r="A16" s="89" t="s">
        <v>17</v>
      </c>
      <c r="B16" s="89"/>
      <c r="C16" s="89"/>
      <c r="D16" s="89"/>
      <c r="E16" s="89"/>
      <c r="F16" s="89"/>
    </row>
    <row r="17" spans="1:16" x14ac:dyDescent="0.2">
      <c r="A17" s="74"/>
      <c r="B17" s="74"/>
      <c r="C17" s="74"/>
      <c r="D17" s="74"/>
      <c r="E17" s="74"/>
      <c r="F17" s="74"/>
    </row>
    <row r="18" spans="1:16" ht="13.5" customHeight="1" x14ac:dyDescent="0.2">
      <c r="A18" s="1" t="s">
        <v>458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</row>
    <row r="19" spans="1:16" ht="24" customHeight="1" x14ac:dyDescent="0.2">
      <c r="A19" s="1" t="s">
        <v>18</v>
      </c>
      <c r="E19" s="77"/>
      <c r="F19" s="77"/>
      <c r="G19" s="77"/>
      <c r="H19" s="116" t="s">
        <v>162</v>
      </c>
      <c r="I19" s="116"/>
      <c r="J19" s="128"/>
      <c r="K19" s="128"/>
      <c r="L19" s="128"/>
      <c r="M19" s="128"/>
      <c r="N19" s="19"/>
      <c r="O19" s="19"/>
    </row>
    <row r="20" spans="1:16" x14ac:dyDescent="0.2">
      <c r="A20" s="1" t="s">
        <v>19</v>
      </c>
      <c r="D20" s="106"/>
      <c r="E20" s="106"/>
      <c r="F20" s="12"/>
      <c r="G20" s="91" t="s">
        <v>66</v>
      </c>
      <c r="H20" s="91"/>
      <c r="I20" s="55"/>
      <c r="K20" s="79" t="s">
        <v>21</v>
      </c>
      <c r="L20" s="79"/>
      <c r="M20" s="106"/>
      <c r="N20" s="106"/>
    </row>
    <row r="21" spans="1:16" x14ac:dyDescent="0.2">
      <c r="A21" s="1" t="s">
        <v>30</v>
      </c>
      <c r="C21" s="55"/>
      <c r="D21" s="109" t="s">
        <v>31</v>
      </c>
      <c r="E21" s="109"/>
      <c r="F21" s="106"/>
      <c r="G21" s="106"/>
      <c r="I21" s="1" t="s">
        <v>57</v>
      </c>
      <c r="J21" s="86"/>
      <c r="K21" s="86"/>
      <c r="L21" s="86"/>
      <c r="M21" s="37" t="s">
        <v>32</v>
      </c>
      <c r="O21" s="60"/>
    </row>
    <row r="22" spans="1:16" x14ac:dyDescent="0.2">
      <c r="A22" s="91" t="s">
        <v>116</v>
      </c>
      <c r="B22" s="91"/>
      <c r="C22" s="91"/>
      <c r="D22" s="91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</row>
    <row r="23" spans="1:16" x14ac:dyDescent="0.2">
      <c r="A23" s="78" t="s">
        <v>159</v>
      </c>
      <c r="B23" s="78"/>
      <c r="C23" s="77"/>
      <c r="D23" s="77"/>
      <c r="E23" s="1" t="s">
        <v>59</v>
      </c>
      <c r="F23" s="110"/>
      <c r="G23" s="110"/>
      <c r="H23" s="9"/>
      <c r="I23" s="109" t="s">
        <v>60</v>
      </c>
      <c r="J23" s="109"/>
      <c r="K23" s="110"/>
      <c r="L23" s="110"/>
      <c r="M23" s="110"/>
      <c r="N23" s="110"/>
      <c r="O23" s="110"/>
    </row>
    <row r="25" spans="1:16" x14ac:dyDescent="0.2">
      <c r="A25" s="89" t="s">
        <v>101</v>
      </c>
      <c r="B25" s="89"/>
      <c r="C25" s="89"/>
      <c r="D25" s="89"/>
      <c r="E25" s="89"/>
      <c r="F25" s="14"/>
    </row>
    <row r="26" spans="1:16" ht="9" customHeight="1" x14ac:dyDescent="0.2"/>
    <row r="27" spans="1:16" x14ac:dyDescent="0.2">
      <c r="A27" s="91" t="s">
        <v>451</v>
      </c>
      <c r="B27" s="91"/>
      <c r="C27" s="91"/>
      <c r="D27" s="91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spans="1:16" ht="16.5" customHeight="1" x14ac:dyDescent="0.2">
      <c r="A28" s="111" t="s">
        <v>67</v>
      </c>
      <c r="B28" s="111"/>
      <c r="C28" s="111"/>
      <c r="D28" s="112"/>
      <c r="E28" s="112"/>
      <c r="F28" s="9"/>
      <c r="G28" s="107" t="s">
        <v>456</v>
      </c>
      <c r="H28" s="107"/>
      <c r="I28" s="107"/>
      <c r="J28" s="60"/>
      <c r="K28" s="109" t="s">
        <v>68</v>
      </c>
      <c r="L28" s="109"/>
      <c r="M28" s="109"/>
      <c r="N28" s="61"/>
    </row>
    <row r="29" spans="1:16" ht="12.75" customHeight="1" x14ac:dyDescent="0.2">
      <c r="A29" s="108" t="s">
        <v>77</v>
      </c>
      <c r="B29" s="108"/>
      <c r="C29" s="108"/>
      <c r="D29" s="7"/>
      <c r="E29" s="21" t="s">
        <v>382</v>
      </c>
      <c r="F29" s="21" t="s">
        <v>75</v>
      </c>
      <c r="G29" s="108" t="s">
        <v>78</v>
      </c>
      <c r="H29" s="108"/>
      <c r="I29" s="10"/>
      <c r="J29" s="21" t="s">
        <v>382</v>
      </c>
      <c r="K29" s="21" t="s">
        <v>75</v>
      </c>
      <c r="L29" s="118" t="s">
        <v>79</v>
      </c>
      <c r="M29" s="79"/>
      <c r="N29" s="79"/>
      <c r="O29" s="79"/>
      <c r="P29" s="9"/>
    </row>
    <row r="30" spans="1:16" ht="14.25" customHeight="1" x14ac:dyDescent="0.2">
      <c r="A30" s="108"/>
      <c r="B30" s="108"/>
      <c r="C30" s="108"/>
      <c r="D30" s="62"/>
      <c r="E30" s="24" t="str">
        <f>IF(D30="SI","X","")</f>
        <v/>
      </c>
      <c r="F30" s="24" t="str">
        <f>IF(D30="NO","X","")</f>
        <v/>
      </c>
      <c r="G30" s="108"/>
      <c r="H30" s="108"/>
      <c r="I30" s="62"/>
      <c r="J30" s="24" t="str">
        <f>IF(I30="SI","X","")</f>
        <v/>
      </c>
      <c r="K30" s="24" t="str">
        <f>IF(I30="NO","X","")</f>
        <v/>
      </c>
      <c r="L30" s="118"/>
      <c r="M30" s="97"/>
      <c r="N30" s="97"/>
      <c r="O30" s="97"/>
    </row>
    <row r="31" spans="1:16" ht="18.75" customHeight="1" x14ac:dyDescent="0.2">
      <c r="A31" s="68" t="s">
        <v>80</v>
      </c>
      <c r="B31" s="5"/>
      <c r="C31" s="5"/>
      <c r="D31" s="11"/>
      <c r="E31" s="117"/>
      <c r="F31" s="117"/>
      <c r="G31" s="67" t="s">
        <v>81</v>
      </c>
      <c r="I31" s="77"/>
      <c r="J31" s="77"/>
      <c r="K31" s="113" t="s">
        <v>450</v>
      </c>
      <c r="L31" s="113"/>
      <c r="M31" s="113"/>
      <c r="N31" s="113"/>
      <c r="O31" s="63"/>
    </row>
    <row r="32" spans="1:16" ht="14.25" customHeight="1" x14ac:dyDescent="0.2">
      <c r="A32" s="114" t="s">
        <v>449</v>
      </c>
      <c r="B32" s="114"/>
      <c r="C32" s="114"/>
      <c r="D32" s="114"/>
      <c r="E32" s="114"/>
      <c r="F32" s="114"/>
      <c r="G32" s="100"/>
      <c r="H32" s="100"/>
      <c r="I32" s="113" t="s">
        <v>97</v>
      </c>
      <c r="J32" s="113"/>
      <c r="K32" s="113"/>
      <c r="L32" s="113"/>
      <c r="M32" s="113"/>
      <c r="N32" s="113"/>
      <c r="O32" s="64"/>
    </row>
    <row r="33" spans="1:15" ht="15" customHeight="1" x14ac:dyDescent="0.2">
      <c r="A33" s="119" t="s">
        <v>98</v>
      </c>
      <c r="B33" s="119"/>
      <c r="C33" s="119"/>
      <c r="E33" s="21" t="s">
        <v>382</v>
      </c>
      <c r="F33" s="21" t="s">
        <v>75</v>
      </c>
      <c r="G33" s="98" t="s">
        <v>99</v>
      </c>
      <c r="H33" s="98"/>
      <c r="I33" s="98"/>
      <c r="J33" s="6"/>
      <c r="K33" s="21" t="s">
        <v>382</v>
      </c>
      <c r="L33" s="21" t="s">
        <v>75</v>
      </c>
      <c r="M33" s="9"/>
      <c r="N33" s="9"/>
    </row>
    <row r="34" spans="1:15" x14ac:dyDescent="0.2">
      <c r="A34" s="119"/>
      <c r="B34" s="119"/>
      <c r="C34" s="119"/>
      <c r="D34" s="65"/>
      <c r="E34" s="24" t="str">
        <f>IF(D34="SI","X","")</f>
        <v/>
      </c>
      <c r="F34" s="24" t="str">
        <f>IF(D34="NO","X","")</f>
        <v/>
      </c>
      <c r="G34" s="98"/>
      <c r="H34" s="98"/>
      <c r="I34" s="98"/>
      <c r="J34" s="65"/>
      <c r="K34" s="24" t="str">
        <f>IF(J34="SI","X","")</f>
        <v/>
      </c>
      <c r="L34" s="24" t="str">
        <f>IF(J34="NO","X","")</f>
        <v/>
      </c>
      <c r="M34" s="1" t="s">
        <v>100</v>
      </c>
      <c r="O34" s="8"/>
    </row>
    <row r="36" spans="1:15" x14ac:dyDescent="0.2">
      <c r="A36" s="89" t="s">
        <v>102</v>
      </c>
      <c r="B36" s="89"/>
      <c r="C36" s="89"/>
      <c r="D36" s="89"/>
      <c r="E36" s="89"/>
      <c r="F36" s="14"/>
    </row>
    <row r="37" spans="1:15" x14ac:dyDescent="0.2">
      <c r="A37" s="78" t="s">
        <v>103</v>
      </c>
      <c r="B37" s="78"/>
      <c r="C37" s="78"/>
      <c r="D37" s="115"/>
      <c r="E37" s="115"/>
      <c r="F37" s="115"/>
      <c r="G37" s="115"/>
      <c r="H37" s="115"/>
      <c r="I37" s="3" t="s">
        <v>20</v>
      </c>
      <c r="J37" s="60"/>
      <c r="L37" s="2" t="s">
        <v>104</v>
      </c>
      <c r="M37" s="100"/>
      <c r="N37" s="100"/>
    </row>
    <row r="38" spans="1:15" ht="23.25" customHeight="1" x14ac:dyDescent="0.2">
      <c r="A38" s="12" t="s">
        <v>109</v>
      </c>
      <c r="B38" s="12"/>
      <c r="C38" s="12"/>
      <c r="D38" s="7"/>
      <c r="E38" s="97"/>
      <c r="F38" s="97"/>
      <c r="G38" s="97"/>
      <c r="H38" s="10"/>
      <c r="I38" s="102" t="s">
        <v>110</v>
      </c>
      <c r="J38" s="102"/>
      <c r="K38" s="105"/>
      <c r="L38" s="105"/>
      <c r="M38" s="105"/>
      <c r="N38" s="105"/>
      <c r="O38" s="105"/>
    </row>
    <row r="39" spans="1:15" x14ac:dyDescent="0.2">
      <c r="A39" s="1" t="s">
        <v>111</v>
      </c>
      <c r="E39" s="97"/>
      <c r="F39" s="97"/>
      <c r="G39" s="97"/>
      <c r="H39" s="97"/>
      <c r="I39" s="97"/>
      <c r="J39" s="97"/>
      <c r="K39" s="97"/>
      <c r="L39" s="10"/>
      <c r="M39" s="1" t="s">
        <v>58</v>
      </c>
      <c r="N39" s="4"/>
      <c r="O39" s="4"/>
    </row>
    <row r="40" spans="1:15" x14ac:dyDescent="0.2">
      <c r="A40" s="78" t="s">
        <v>112</v>
      </c>
      <c r="B40" s="78"/>
      <c r="C40" s="78"/>
      <c r="D40" s="7"/>
      <c r="E40" s="97"/>
      <c r="F40" s="97"/>
      <c r="G40" s="97"/>
      <c r="H40" s="10"/>
      <c r="I40" s="1" t="s">
        <v>20</v>
      </c>
      <c r="J40" s="8"/>
      <c r="K40" s="9"/>
      <c r="L40" s="2" t="s">
        <v>104</v>
      </c>
      <c r="M40" s="101"/>
      <c r="N40" s="101"/>
    </row>
    <row r="41" spans="1:15" ht="27" customHeight="1" x14ac:dyDescent="0.2">
      <c r="A41" s="98" t="s">
        <v>109</v>
      </c>
      <c r="B41" s="98"/>
      <c r="C41" s="98"/>
      <c r="D41" s="7"/>
      <c r="E41" s="104"/>
      <c r="F41" s="104"/>
      <c r="G41" s="104"/>
      <c r="H41" s="10"/>
      <c r="I41" s="102" t="s">
        <v>110</v>
      </c>
      <c r="J41" s="102"/>
      <c r="K41" s="105"/>
      <c r="L41" s="105"/>
      <c r="M41" s="105"/>
      <c r="N41" s="105"/>
      <c r="O41" s="105"/>
    </row>
    <row r="42" spans="1:15" x14ac:dyDescent="0.2">
      <c r="A42" s="1" t="s">
        <v>111</v>
      </c>
      <c r="E42" s="97"/>
      <c r="F42" s="97"/>
      <c r="G42" s="97"/>
      <c r="H42" s="97"/>
      <c r="I42" s="97"/>
      <c r="J42" s="97"/>
      <c r="K42" s="97"/>
      <c r="L42" s="10"/>
      <c r="M42" s="1" t="s">
        <v>58</v>
      </c>
      <c r="O42" s="4"/>
    </row>
    <row r="43" spans="1:15" x14ac:dyDescent="0.2">
      <c r="A43" s="1" t="s">
        <v>113</v>
      </c>
      <c r="E43" s="1" t="s">
        <v>114</v>
      </c>
      <c r="G43" s="4"/>
      <c r="H43" s="9"/>
      <c r="I43" s="1" t="s">
        <v>115</v>
      </c>
      <c r="K43" s="4"/>
      <c r="L43" s="9"/>
    </row>
    <row r="44" spans="1:15" ht="14.25" customHeight="1" x14ac:dyDescent="0.2">
      <c r="A44" s="98" t="s">
        <v>117</v>
      </c>
      <c r="B44" s="98"/>
      <c r="C44" s="98"/>
      <c r="D44" s="98"/>
      <c r="E44" s="27"/>
      <c r="F44" s="15"/>
      <c r="G44" s="78" t="s">
        <v>118</v>
      </c>
      <c r="H44" s="78"/>
      <c r="I44" s="78"/>
      <c r="J44" s="78"/>
      <c r="K44" s="78"/>
      <c r="L44" s="78"/>
      <c r="M44" s="78"/>
      <c r="N44" s="26"/>
    </row>
    <row r="45" spans="1:15" ht="16.5" customHeight="1" x14ac:dyDescent="0.2">
      <c r="A45" s="78" t="s">
        <v>120</v>
      </c>
      <c r="B45" s="78"/>
      <c r="C45" s="78"/>
      <c r="D45" s="7"/>
      <c r="E45" s="25"/>
      <c r="F45" s="9"/>
      <c r="G45" s="12" t="s">
        <v>126</v>
      </c>
      <c r="H45" s="12"/>
      <c r="I45" s="12"/>
      <c r="J45" s="7"/>
      <c r="K45" s="26"/>
      <c r="L45" s="9"/>
    </row>
    <row r="46" spans="1:15" ht="10.5" customHeight="1" x14ac:dyDescent="0.2"/>
    <row r="47" spans="1:15" x14ac:dyDescent="0.2">
      <c r="A47" s="16" t="s">
        <v>127</v>
      </c>
      <c r="B47" s="16"/>
      <c r="C47" s="16"/>
      <c r="D47" s="16"/>
      <c r="E47" s="16"/>
      <c r="F47" s="16"/>
      <c r="G47" s="16"/>
      <c r="H47" s="14"/>
    </row>
    <row r="48" spans="1:15" ht="9" customHeight="1" x14ac:dyDescent="0.2">
      <c r="A48" s="102" t="s">
        <v>128</v>
      </c>
      <c r="B48" s="102"/>
      <c r="C48" s="102"/>
      <c r="D48" s="22"/>
      <c r="F48" s="7"/>
      <c r="G48" s="102" t="s">
        <v>132</v>
      </c>
      <c r="H48" s="102"/>
      <c r="I48" s="12"/>
      <c r="J48" s="12"/>
      <c r="K48" s="70"/>
      <c r="L48" s="9"/>
      <c r="M48" s="1" t="s">
        <v>137</v>
      </c>
      <c r="O48" s="26"/>
    </row>
    <row r="49" spans="1:15" ht="8.25" customHeight="1" x14ac:dyDescent="0.2">
      <c r="A49" s="102"/>
      <c r="B49" s="102"/>
      <c r="C49" s="102"/>
      <c r="D49" s="7"/>
      <c r="E49" s="7"/>
      <c r="F49" s="7"/>
      <c r="G49" s="102"/>
      <c r="H49" s="102"/>
      <c r="I49" s="7"/>
      <c r="J49" s="7"/>
      <c r="K49" s="69"/>
      <c r="L49" s="9"/>
    </row>
    <row r="50" spans="1:15" ht="8.25" customHeight="1" x14ac:dyDescent="0.2">
      <c r="A50" s="102"/>
      <c r="B50" s="102"/>
      <c r="C50" s="102"/>
      <c r="D50" s="7"/>
      <c r="E50" s="7"/>
      <c r="F50" s="7"/>
      <c r="G50" s="102"/>
      <c r="H50" s="102"/>
      <c r="I50" s="7"/>
      <c r="J50" s="7"/>
      <c r="L50" s="9"/>
      <c r="O50" s="9"/>
    </row>
    <row r="51" spans="1:15" ht="24.75" customHeight="1" x14ac:dyDescent="0.2">
      <c r="A51" s="98" t="s">
        <v>133</v>
      </c>
      <c r="B51" s="98"/>
      <c r="C51" s="98"/>
      <c r="D51" s="98"/>
      <c r="E51" s="105"/>
      <c r="F51" s="105"/>
      <c r="H51" s="9"/>
      <c r="I51" s="98" t="s">
        <v>134</v>
      </c>
      <c r="J51" s="98"/>
      <c r="K51" s="98"/>
      <c r="L51" s="98"/>
      <c r="M51" s="98"/>
      <c r="N51" s="7"/>
      <c r="O51" s="8"/>
    </row>
    <row r="52" spans="1:15" x14ac:dyDescent="0.2">
      <c r="A52" s="78" t="s">
        <v>111</v>
      </c>
      <c r="B52" s="78"/>
      <c r="C52" s="78"/>
      <c r="D52" s="7"/>
      <c r="E52" s="97"/>
      <c r="F52" s="97"/>
      <c r="G52" s="97"/>
      <c r="H52" s="97"/>
      <c r="I52" s="103"/>
      <c r="J52" s="97"/>
      <c r="K52" s="97"/>
      <c r="L52" s="97"/>
      <c r="M52" s="97"/>
      <c r="N52" s="97"/>
      <c r="O52" s="97"/>
    </row>
    <row r="53" spans="1:15" x14ac:dyDescent="0.2">
      <c r="A53" s="78" t="s">
        <v>135</v>
      </c>
      <c r="B53" s="78"/>
      <c r="C53" s="78"/>
      <c r="D53" s="7"/>
      <c r="E53" s="4"/>
      <c r="F53" s="9"/>
      <c r="G53" s="1" t="s">
        <v>136</v>
      </c>
      <c r="I53" s="9"/>
      <c r="J53" s="9"/>
    </row>
    <row r="54" spans="1:15" x14ac:dyDescent="0.2">
      <c r="A54" s="71"/>
      <c r="B54" s="71"/>
      <c r="C54" s="71"/>
      <c r="D54" s="71"/>
      <c r="E54" s="9"/>
      <c r="F54" s="9"/>
      <c r="I54" s="9"/>
      <c r="J54" s="9"/>
    </row>
    <row r="56" spans="1:15" x14ac:dyDescent="0.2">
      <c r="A56" s="16" t="s">
        <v>138</v>
      </c>
      <c r="B56" s="16"/>
      <c r="C56" s="16"/>
      <c r="D56" s="16"/>
      <c r="E56" s="16"/>
      <c r="F56" s="16"/>
      <c r="G56" s="16"/>
      <c r="H56" s="16"/>
      <c r="I56" s="16"/>
      <c r="J56" s="14"/>
    </row>
    <row r="57" spans="1:15" x14ac:dyDescent="0.2">
      <c r="A57" s="78" t="s">
        <v>150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58"/>
    </row>
    <row r="58" spans="1:15" x14ac:dyDescent="0.2">
      <c r="A58" s="1" t="s">
        <v>139</v>
      </c>
      <c r="C58" s="17" t="str">
        <f>IF(M57="Propia","X","")</f>
        <v/>
      </c>
      <c r="D58" s="18"/>
      <c r="E58" s="1" t="s">
        <v>140</v>
      </c>
      <c r="G58" s="17" t="str">
        <f>IF(M57="Arrendada","X","")</f>
        <v/>
      </c>
      <c r="H58" s="18"/>
      <c r="I58" s="1" t="s">
        <v>141</v>
      </c>
      <c r="K58" s="17" t="str">
        <f>IF(M57="Prestada","X","")</f>
        <v/>
      </c>
      <c r="L58" s="18"/>
      <c r="M58" s="1" t="s">
        <v>142</v>
      </c>
      <c r="O58" s="17" t="str">
        <f>IF(M57="Otro","X","")</f>
        <v/>
      </c>
    </row>
    <row r="59" spans="1:15" ht="12.75" customHeight="1" x14ac:dyDescent="0.2">
      <c r="A59" s="98" t="s">
        <v>151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58"/>
    </row>
    <row r="60" spans="1:15" x14ac:dyDescent="0.2">
      <c r="A60" s="1" t="s">
        <v>152</v>
      </c>
      <c r="C60" s="17" t="str">
        <f>IF(M59="Cemento","X","")</f>
        <v/>
      </c>
      <c r="D60" s="18"/>
      <c r="E60" s="1" t="s">
        <v>153</v>
      </c>
      <c r="G60" s="17" t="str">
        <f>IF(M59="Madera","X","")</f>
        <v/>
      </c>
      <c r="H60" s="18"/>
      <c r="I60" s="1" t="s">
        <v>154</v>
      </c>
      <c r="K60" s="17" t="str">
        <f>IF(M59="Mixta","X","")</f>
        <v/>
      </c>
      <c r="L60" s="18"/>
      <c r="M60" s="1" t="s">
        <v>142</v>
      </c>
      <c r="O60" s="17" t="str">
        <f>IF(M59="Otro","X","")</f>
        <v/>
      </c>
    </row>
    <row r="61" spans="1:15" x14ac:dyDescent="0.2">
      <c r="A61" s="1" t="s">
        <v>155</v>
      </c>
      <c r="I61" s="1" t="s">
        <v>156</v>
      </c>
      <c r="M61" s="1" t="s">
        <v>157</v>
      </c>
    </row>
    <row r="62" spans="1:15" x14ac:dyDescent="0.2">
      <c r="A62" s="1" t="s">
        <v>158</v>
      </c>
      <c r="E62" s="1" t="s">
        <v>159</v>
      </c>
      <c r="G62" s="1" t="s">
        <v>160</v>
      </c>
      <c r="I62" s="1" t="s">
        <v>161</v>
      </c>
    </row>
    <row r="63" spans="1:15" ht="5.25" customHeight="1" x14ac:dyDescent="0.2"/>
    <row r="64" spans="1:15" x14ac:dyDescent="0.2">
      <c r="A64" s="89" t="s">
        <v>392</v>
      </c>
      <c r="B64" s="89"/>
      <c r="C64" s="89"/>
      <c r="D64" s="89"/>
      <c r="E64" s="89"/>
      <c r="F64" s="89"/>
      <c r="G64" s="89"/>
      <c r="H64" s="89"/>
      <c r="I64" s="89"/>
    </row>
    <row r="65" spans="1:15" x14ac:dyDescent="0.2">
      <c r="A65" s="78" t="s">
        <v>393</v>
      </c>
      <c r="B65" s="78"/>
      <c r="C65" s="78"/>
      <c r="D65" s="78"/>
      <c r="E65" s="78"/>
      <c r="F65" s="78"/>
      <c r="G65" s="78"/>
      <c r="H65" s="78"/>
      <c r="I65" s="78"/>
      <c r="J65" s="99"/>
      <c r="K65" s="99"/>
    </row>
    <row r="66" spans="1:15" ht="15" x14ac:dyDescent="0.25">
      <c r="A66" s="1" t="s">
        <v>394</v>
      </c>
      <c r="C66" s="28" t="str">
        <f>IF(J65="Lectura","X","")</f>
        <v/>
      </c>
      <c r="D66" s="1" t="s">
        <v>395</v>
      </c>
      <c r="E66" s="28" t="str">
        <f>IF(J65="Cine","X","")</f>
        <v/>
      </c>
      <c r="F66" s="1" t="s">
        <v>396</v>
      </c>
      <c r="H66" s="28" t="str">
        <f>IF(J65="Redes Sociales","X","")</f>
        <v/>
      </c>
      <c r="I66" s="1" t="s">
        <v>397</v>
      </c>
      <c r="K66" s="28" t="str">
        <f>IF(J65="Danza/Teatro","X","")</f>
        <v/>
      </c>
      <c r="L66" s="1" t="s">
        <v>398</v>
      </c>
      <c r="M66" s="28" t="str">
        <f>IF(J65="Otros","X","")</f>
        <v/>
      </c>
    </row>
    <row r="67" spans="1:15" x14ac:dyDescent="0.2">
      <c r="A67" s="78" t="s">
        <v>399</v>
      </c>
      <c r="B67" s="78"/>
      <c r="C67" s="78"/>
      <c r="D67" s="78"/>
      <c r="E67" s="78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15" ht="3.75" customHeight="1" x14ac:dyDescent="0.2"/>
    <row r="69" spans="1:15" x14ac:dyDescent="0.2">
      <c r="A69" s="89" t="s">
        <v>400</v>
      </c>
      <c r="B69" s="89"/>
      <c r="C69" s="89"/>
      <c r="D69" s="89"/>
      <c r="E69" s="89"/>
      <c r="F69" s="16"/>
      <c r="G69" s="16"/>
      <c r="H69" s="16"/>
      <c r="I69" s="16"/>
    </row>
    <row r="70" spans="1:15" x14ac:dyDescent="0.2">
      <c r="A70" s="96" t="s">
        <v>452</v>
      </c>
      <c r="B70" s="96"/>
      <c r="C70" s="96"/>
      <c r="D70" s="96"/>
      <c r="E70" s="96"/>
      <c r="F70" s="96"/>
      <c r="G70" s="96"/>
      <c r="H70" s="96"/>
      <c r="I70" s="57"/>
      <c r="J70" s="92" t="s">
        <v>403</v>
      </c>
      <c r="K70" s="93"/>
      <c r="L70" s="38" t="str">
        <f>IF(I70="15 días o menos","X","")</f>
        <v/>
      </c>
      <c r="M70" s="34" t="s">
        <v>404</v>
      </c>
      <c r="N70" s="34"/>
      <c r="O70" s="38" t="str">
        <f>IF(I70="15 días-3Meses","X","")</f>
        <v/>
      </c>
    </row>
    <row r="71" spans="1:15" x14ac:dyDescent="0.2">
      <c r="A71" s="94" t="s">
        <v>405</v>
      </c>
      <c r="B71" s="94"/>
      <c r="C71" s="94"/>
      <c r="D71" s="38" t="str">
        <f>IF(I70="3Meses-6Meses","X","")</f>
        <v/>
      </c>
      <c r="E71" s="95" t="s">
        <v>406</v>
      </c>
      <c r="F71" s="94"/>
      <c r="G71" s="38" t="str">
        <f>IF(I70="6Meses-1Año","X","")</f>
        <v/>
      </c>
      <c r="H71" s="95" t="s">
        <v>407</v>
      </c>
      <c r="I71" s="94"/>
      <c r="J71" s="38" t="str">
        <f>IF(I70="1 - 3 Años","X","")</f>
        <v/>
      </c>
      <c r="K71" s="87" t="s">
        <v>408</v>
      </c>
      <c r="L71" s="88"/>
      <c r="M71" s="38" t="str">
        <f>IF(I70="Más de tres años","X","")</f>
        <v/>
      </c>
      <c r="N71" s="34"/>
      <c r="O71" s="34"/>
    </row>
    <row r="72" spans="1:15" ht="3.75" customHeight="1" x14ac:dyDescent="0.2">
      <c r="A72" s="35"/>
      <c r="B72" s="35"/>
      <c r="C72" s="35"/>
      <c r="D72" s="35"/>
      <c r="E72" s="35"/>
      <c r="F72" s="36"/>
      <c r="G72" s="36"/>
      <c r="H72" s="36"/>
      <c r="I72" s="36"/>
      <c r="J72" s="34"/>
      <c r="K72" s="34"/>
      <c r="L72" s="34"/>
      <c r="M72" s="34"/>
      <c r="N72" s="34"/>
      <c r="O72" s="34"/>
    </row>
    <row r="73" spans="1:15" x14ac:dyDescent="0.2">
      <c r="A73" s="78" t="s">
        <v>453</v>
      </c>
      <c r="B73" s="78"/>
      <c r="C73" s="78"/>
      <c r="D73" s="78"/>
      <c r="E73" s="78"/>
      <c r="F73" s="78"/>
      <c r="G73" s="78"/>
      <c r="H73" s="56"/>
      <c r="I73" s="29" t="s">
        <v>74</v>
      </c>
      <c r="J73" s="23"/>
      <c r="K73" s="29" t="s">
        <v>75</v>
      </c>
      <c r="L73" s="23" t="str">
        <f>IF(H73="NO","X","")</f>
        <v/>
      </c>
      <c r="M73" s="81" t="s">
        <v>401</v>
      </c>
      <c r="N73" s="79"/>
      <c r="O73" s="79"/>
    </row>
    <row r="74" spans="1:15" x14ac:dyDescent="0.2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</row>
    <row r="75" spans="1:15" ht="3" customHeight="1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1"/>
      <c r="K75" s="30"/>
      <c r="L75" s="31"/>
      <c r="M75" s="30"/>
      <c r="N75" s="30"/>
      <c r="O75" s="30"/>
    </row>
    <row r="76" spans="1:15" x14ac:dyDescent="0.2">
      <c r="A76" s="78" t="s">
        <v>454</v>
      </c>
      <c r="B76" s="78"/>
      <c r="C76" s="78"/>
      <c r="D76" s="78"/>
      <c r="E76" s="78"/>
      <c r="F76" s="78"/>
      <c r="G76" s="78"/>
      <c r="H76" s="56"/>
      <c r="I76" s="29" t="s">
        <v>74</v>
      </c>
      <c r="J76" s="23" t="str">
        <f>IF(H76="SI","X","")</f>
        <v/>
      </c>
      <c r="K76" s="29" t="s">
        <v>75</v>
      </c>
      <c r="L76" s="23" t="str">
        <f>IF(H76="NO","X","")</f>
        <v/>
      </c>
      <c r="M76" s="81" t="s">
        <v>401</v>
      </c>
      <c r="N76" s="79"/>
      <c r="O76" s="79"/>
    </row>
    <row r="77" spans="1:15" x14ac:dyDescent="0.2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</row>
    <row r="78" spans="1:15" ht="3.75" customHeight="1" x14ac:dyDescent="0.2"/>
    <row r="79" spans="1:15" x14ac:dyDescent="0.2">
      <c r="A79" s="78" t="s">
        <v>455</v>
      </c>
      <c r="B79" s="78"/>
      <c r="C79" s="78"/>
      <c r="D79" s="78"/>
      <c r="E79" s="78"/>
      <c r="F79" s="56"/>
      <c r="G79" s="29" t="s">
        <v>74</v>
      </c>
      <c r="H79" s="23" t="str">
        <f>IF(F79="SI","X","")</f>
        <v/>
      </c>
      <c r="I79" s="29" t="s">
        <v>75</v>
      </c>
      <c r="J79" s="23" t="str">
        <f>IF(F79="NO","X","")</f>
        <v/>
      </c>
      <c r="K79" s="32" t="s">
        <v>401</v>
      </c>
      <c r="M79" s="90"/>
      <c r="N79" s="90"/>
      <c r="O79" s="90"/>
    </row>
    <row r="80" spans="1:15" ht="3" customHeight="1" x14ac:dyDescent="0.2">
      <c r="A80" s="33"/>
      <c r="B80" s="33"/>
      <c r="C80" s="33"/>
      <c r="D80" s="33"/>
      <c r="E80" s="33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x14ac:dyDescent="0.2">
      <c r="A81" s="82" t="s">
        <v>402</v>
      </c>
      <c r="B81" s="82"/>
      <c r="C81" s="82"/>
      <c r="D81" s="82"/>
      <c r="E81" s="82"/>
      <c r="F81" s="56"/>
      <c r="G81" s="29" t="s">
        <v>74</v>
      </c>
      <c r="H81" s="23" t="str">
        <f>IF(F81="SI","X","")</f>
        <v/>
      </c>
      <c r="I81" s="29" t="s">
        <v>75</v>
      </c>
      <c r="J81" s="23" t="str">
        <f>IF(F81="NO","X","")</f>
        <v/>
      </c>
      <c r="K81" s="32" t="s">
        <v>401</v>
      </c>
      <c r="M81" s="90"/>
      <c r="N81" s="90"/>
      <c r="O81" s="90"/>
    </row>
    <row r="82" spans="1:15" ht="6" customHeight="1" x14ac:dyDescent="0.2"/>
    <row r="83" spans="1:15" x14ac:dyDescent="0.2">
      <c r="A83" s="89" t="s">
        <v>409</v>
      </c>
      <c r="B83" s="89"/>
      <c r="C83" s="89"/>
      <c r="D83" s="89"/>
      <c r="E83" s="89"/>
    </row>
    <row r="84" spans="1:15" x14ac:dyDescent="0.2">
      <c r="A84" s="78" t="s">
        <v>410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56"/>
    </row>
    <row r="85" spans="1:15" ht="15" x14ac:dyDescent="0.25">
      <c r="A85" s="12"/>
      <c r="B85" s="84">
        <v>4</v>
      </c>
      <c r="C85" s="84"/>
      <c r="D85" s="84"/>
      <c r="E85" s="84">
        <v>3</v>
      </c>
      <c r="F85" s="84"/>
      <c r="G85" s="84"/>
      <c r="H85" s="84">
        <v>2</v>
      </c>
      <c r="I85" s="84"/>
      <c r="J85" s="84"/>
      <c r="K85" s="84">
        <v>1</v>
      </c>
      <c r="L85" s="84"/>
      <c r="M85" s="84"/>
    </row>
    <row r="86" spans="1:15" x14ac:dyDescent="0.2">
      <c r="B86" s="85" t="str">
        <f>IF(L84=4,"X","")</f>
        <v/>
      </c>
      <c r="C86" s="85"/>
      <c r="D86" s="85"/>
      <c r="E86" s="85" t="str">
        <f>IF(L84=3,"X","")</f>
        <v/>
      </c>
      <c r="F86" s="85"/>
      <c r="G86" s="85"/>
      <c r="H86" s="85" t="str">
        <f>IF(L84=2,"X","")</f>
        <v/>
      </c>
      <c r="I86" s="85"/>
      <c r="J86" s="85"/>
      <c r="K86" s="85" t="str">
        <f>IF(L84=1,"X","")</f>
        <v/>
      </c>
      <c r="L86" s="85"/>
      <c r="M86" s="85"/>
    </row>
    <row r="87" spans="1:15" x14ac:dyDescent="0.2">
      <c r="A87" s="1" t="s">
        <v>411</v>
      </c>
    </row>
    <row r="88" spans="1:15" x14ac:dyDescent="0.2">
      <c r="A88" s="79" t="s">
        <v>74</v>
      </c>
      <c r="B88" s="79"/>
      <c r="C88" s="20"/>
      <c r="D88" s="1" t="s">
        <v>75</v>
      </c>
      <c r="E88" s="20"/>
      <c r="F88" s="2" t="s">
        <v>412</v>
      </c>
      <c r="G88" s="77"/>
      <c r="H88" s="77"/>
      <c r="I88" s="77"/>
      <c r="J88" s="77"/>
      <c r="K88" s="77"/>
      <c r="L88" s="77"/>
      <c r="M88" s="77"/>
      <c r="N88" s="77"/>
      <c r="O88" s="77"/>
    </row>
    <row r="89" spans="1:15" ht="9" customHeight="1" x14ac:dyDescent="0.2"/>
    <row r="90" spans="1:15" x14ac:dyDescent="0.2">
      <c r="A90" s="82" t="s">
        <v>413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56"/>
    </row>
    <row r="91" spans="1:15" ht="15" x14ac:dyDescent="0.25">
      <c r="A91" s="12"/>
      <c r="B91" s="84">
        <v>4</v>
      </c>
      <c r="C91" s="84"/>
      <c r="D91" s="84"/>
      <c r="E91" s="84">
        <v>3</v>
      </c>
      <c r="F91" s="84"/>
      <c r="G91" s="84"/>
      <c r="H91" s="84">
        <v>2</v>
      </c>
      <c r="I91" s="84"/>
      <c r="J91" s="84"/>
      <c r="K91" s="84">
        <v>1</v>
      </c>
      <c r="L91" s="84"/>
      <c r="M91" s="84"/>
    </row>
    <row r="92" spans="1:15" x14ac:dyDescent="0.2">
      <c r="B92" s="85" t="str">
        <f>IF(L90=4,"X","")</f>
        <v/>
      </c>
      <c r="C92" s="85"/>
      <c r="D92" s="85"/>
      <c r="E92" s="85" t="str">
        <f>IF(L90=3,"X","")</f>
        <v/>
      </c>
      <c r="F92" s="85"/>
      <c r="G92" s="85"/>
      <c r="H92" s="85" t="str">
        <f>IF(L90=2,"X","")</f>
        <v/>
      </c>
      <c r="I92" s="85"/>
      <c r="J92" s="85"/>
      <c r="K92" s="85" t="str">
        <f>IF(L90=1,"X","")</f>
        <v/>
      </c>
      <c r="L92" s="85"/>
      <c r="M92" s="85"/>
    </row>
    <row r="93" spans="1:15" ht="3.75" customHeight="1" x14ac:dyDescent="0.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5" x14ac:dyDescent="0.2">
      <c r="A94" s="91" t="s">
        <v>414</v>
      </c>
      <c r="B94" s="91"/>
      <c r="C94" s="91"/>
      <c r="D94" s="91"/>
      <c r="E94" s="91"/>
      <c r="F94" s="91"/>
      <c r="G94" s="91"/>
      <c r="H94" s="91"/>
      <c r="I94" s="56"/>
      <c r="J94" s="79" t="s">
        <v>415</v>
      </c>
      <c r="K94" s="79"/>
      <c r="L94" s="23" t="str">
        <f>IF(I94="Personal","X","")</f>
        <v/>
      </c>
      <c r="M94" s="79" t="s">
        <v>416</v>
      </c>
      <c r="N94" s="79"/>
      <c r="O94" s="23" t="str">
        <f>IF(I94="Padres","X","")</f>
        <v/>
      </c>
    </row>
    <row r="95" spans="1:15" ht="3.75" customHeight="1" x14ac:dyDescent="0.2"/>
    <row r="96" spans="1:15" x14ac:dyDescent="0.2">
      <c r="A96" s="79" t="s">
        <v>417</v>
      </c>
      <c r="B96" s="79"/>
      <c r="C96" s="79"/>
      <c r="D96" s="23" t="str">
        <f>IF(I94="Maestros","X","")</f>
        <v/>
      </c>
      <c r="E96" s="81" t="s">
        <v>418</v>
      </c>
      <c r="F96" s="79"/>
      <c r="G96" s="23" t="str">
        <f>IF(I94="Amigos","X","")</f>
        <v/>
      </c>
      <c r="H96" s="81" t="s">
        <v>419</v>
      </c>
      <c r="I96" s="79"/>
      <c r="J96" s="23" t="str">
        <f>IF(I94="Familiares","X","")</f>
        <v/>
      </c>
      <c r="K96" s="81" t="s">
        <v>398</v>
      </c>
      <c r="L96" s="79"/>
      <c r="M96" s="23" t="str">
        <f>IF(I94="Otros","X","")</f>
        <v/>
      </c>
    </row>
    <row r="97" spans="1:15" ht="3" customHeight="1" x14ac:dyDescent="0.2"/>
    <row r="98" spans="1:15" x14ac:dyDescent="0.2">
      <c r="A98" s="82" t="s">
        <v>420</v>
      </c>
      <c r="B98" s="82"/>
      <c r="C98" s="82"/>
      <c r="D98" s="82"/>
      <c r="E98" s="82"/>
      <c r="F98" s="82"/>
      <c r="G98" s="82"/>
      <c r="H98" s="82"/>
      <c r="I98" s="82"/>
      <c r="J98" s="56"/>
      <c r="K98" s="29" t="s">
        <v>74</v>
      </c>
      <c r="L98" s="23" t="str">
        <f>IF(J98="SI","X","")</f>
        <v/>
      </c>
      <c r="M98" s="29" t="s">
        <v>75</v>
      </c>
      <c r="N98" s="23" t="str">
        <f>IF(J98="NO","X","")</f>
        <v/>
      </c>
    </row>
    <row r="99" spans="1:15" ht="3" customHeight="1" x14ac:dyDescent="0.2"/>
    <row r="100" spans="1:15" ht="22.5" customHeight="1" x14ac:dyDescent="0.2">
      <c r="A100" s="83" t="s">
        <v>421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56"/>
      <c r="L100" s="29" t="s">
        <v>74</v>
      </c>
      <c r="M100" s="39" t="str">
        <f>IF(K100="SI","X","")</f>
        <v/>
      </c>
      <c r="N100" s="29" t="s">
        <v>75</v>
      </c>
      <c r="O100" s="39" t="str">
        <f>IF(K100="NO","X","")</f>
        <v/>
      </c>
    </row>
    <row r="101" spans="1:15" ht="3" customHeight="1" x14ac:dyDescent="0.2"/>
    <row r="102" spans="1:15" x14ac:dyDescent="0.2">
      <c r="A102" s="82" t="s">
        <v>422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56"/>
    </row>
    <row r="103" spans="1:15" ht="15" x14ac:dyDescent="0.25">
      <c r="A103" s="12"/>
      <c r="B103" s="84">
        <v>4</v>
      </c>
      <c r="C103" s="84"/>
      <c r="D103" s="84"/>
      <c r="E103" s="84">
        <v>3</v>
      </c>
      <c r="F103" s="84"/>
      <c r="G103" s="84"/>
      <c r="H103" s="84">
        <v>2</v>
      </c>
      <c r="I103" s="84"/>
      <c r="J103" s="84"/>
      <c r="K103" s="84">
        <v>1</v>
      </c>
      <c r="L103" s="84"/>
      <c r="M103" s="84"/>
    </row>
    <row r="104" spans="1:15" x14ac:dyDescent="0.2">
      <c r="B104" s="85" t="str">
        <f>IF(L102=4,"X","")</f>
        <v/>
      </c>
      <c r="C104" s="85"/>
      <c r="D104" s="85"/>
      <c r="E104" s="85" t="str">
        <f>IF(L102=3,"X","")</f>
        <v/>
      </c>
      <c r="F104" s="85"/>
      <c r="G104" s="85"/>
      <c r="H104" s="85" t="str">
        <f>IF(L102=2,"X","")</f>
        <v/>
      </c>
      <c r="I104" s="85"/>
      <c r="J104" s="85"/>
      <c r="K104" s="85" t="str">
        <f>IF(L102=1,"X","")</f>
        <v/>
      </c>
      <c r="L104" s="85"/>
      <c r="M104" s="85"/>
    </row>
    <row r="105" spans="1:15" ht="3.75" customHeight="1" x14ac:dyDescent="0.2"/>
    <row r="106" spans="1:15" x14ac:dyDescent="0.2">
      <c r="A106" s="82" t="s">
        <v>423</v>
      </c>
      <c r="B106" s="82"/>
      <c r="C106" s="82"/>
      <c r="D106" s="82"/>
      <c r="E106" s="82"/>
      <c r="F106" s="82"/>
      <c r="G106" s="82"/>
      <c r="H106" s="82"/>
      <c r="I106" s="82"/>
      <c r="J106" s="56"/>
      <c r="K106" s="29" t="s">
        <v>74</v>
      </c>
      <c r="L106" s="23" t="str">
        <f>IF(J106="SI","X","")</f>
        <v/>
      </c>
      <c r="M106" s="29" t="s">
        <v>75</v>
      </c>
      <c r="N106" s="23" t="str">
        <f>IF(J106="NO","X","")</f>
        <v/>
      </c>
    </row>
    <row r="107" spans="1:15" ht="3.75" customHeight="1" x14ac:dyDescent="0.2"/>
    <row r="108" spans="1:15" x14ac:dyDescent="0.2">
      <c r="A108" s="78" t="s">
        <v>429</v>
      </c>
      <c r="B108" s="78"/>
      <c r="C108" s="78"/>
      <c r="D108" s="78"/>
      <c r="E108" s="78"/>
      <c r="F108" s="78"/>
      <c r="G108" s="78"/>
      <c r="H108" s="78"/>
      <c r="I108" s="75"/>
      <c r="J108" s="79" t="s">
        <v>424</v>
      </c>
      <c r="K108" s="80"/>
      <c r="L108" s="23"/>
      <c r="M108" s="81" t="s">
        <v>425</v>
      </c>
      <c r="N108" s="80"/>
      <c r="O108" s="23"/>
    </row>
    <row r="109" spans="1:15" ht="2.25" customHeight="1" x14ac:dyDescent="0.2"/>
    <row r="110" spans="1:15" x14ac:dyDescent="0.2">
      <c r="A110" s="79" t="s">
        <v>426</v>
      </c>
      <c r="B110" s="79"/>
      <c r="C110" s="79"/>
      <c r="D110" s="23"/>
      <c r="E110" s="81" t="s">
        <v>427</v>
      </c>
      <c r="F110" s="79"/>
      <c r="G110" s="23"/>
      <c r="H110" s="81" t="s">
        <v>428</v>
      </c>
      <c r="I110" s="79"/>
      <c r="J110" s="23"/>
      <c r="K110" s="81"/>
      <c r="L110" s="79"/>
      <c r="M110" s="9"/>
    </row>
    <row r="111" spans="1:15" x14ac:dyDescent="0.2">
      <c r="A111" s="82" t="s">
        <v>430</v>
      </c>
      <c r="B111" s="82"/>
      <c r="C111" s="82"/>
      <c r="D111" s="82"/>
      <c r="E111" s="82"/>
      <c r="F111" s="82"/>
      <c r="G111" s="82"/>
      <c r="H111" s="77"/>
      <c r="I111" s="77"/>
      <c r="J111" s="77"/>
      <c r="K111" s="77"/>
      <c r="L111" s="77"/>
      <c r="M111" s="77"/>
      <c r="N111" s="77"/>
      <c r="O111" s="77"/>
    </row>
    <row r="112" spans="1:15" ht="10.5" customHeight="1" x14ac:dyDescent="0.2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</row>
    <row r="113" spans="1:15" ht="2.25" customHeight="1" x14ac:dyDescent="0.2"/>
    <row r="114" spans="1:15" ht="21.75" customHeight="1" x14ac:dyDescent="0.2">
      <c r="A114" s="83" t="s">
        <v>440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56"/>
      <c r="L114" s="29" t="s">
        <v>74</v>
      </c>
      <c r="M114" s="39" t="str">
        <f>IF(K114="SI","X","")</f>
        <v/>
      </c>
      <c r="N114" s="29" t="s">
        <v>75</v>
      </c>
      <c r="O114" s="39" t="str">
        <f>IF(K114="NO","X","")</f>
        <v/>
      </c>
    </row>
    <row r="115" spans="1:15" ht="11.25" customHeight="1" x14ac:dyDescent="0.2">
      <c r="A115" s="78" t="s">
        <v>412</v>
      </c>
      <c r="B115" s="78"/>
      <c r="C115" s="78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</row>
    <row r="116" spans="1:15" x14ac:dyDescent="0.2">
      <c r="A116" s="78" t="s">
        <v>431</v>
      </c>
      <c r="B116" s="78"/>
      <c r="C116" s="78"/>
      <c r="D116" s="78"/>
      <c r="E116" s="78"/>
      <c r="F116" s="78"/>
      <c r="G116" s="78"/>
      <c r="H116" s="78"/>
      <c r="I116" s="78"/>
      <c r="J116" s="78"/>
    </row>
    <row r="117" spans="1:15" x14ac:dyDescent="0.2">
      <c r="B117" s="40" t="s">
        <v>434</v>
      </c>
      <c r="L117" s="59"/>
    </row>
    <row r="118" spans="1:15" x14ac:dyDescent="0.2">
      <c r="B118" s="40" t="s">
        <v>438</v>
      </c>
      <c r="L118" s="59"/>
    </row>
    <row r="119" spans="1:15" x14ac:dyDescent="0.2">
      <c r="B119" s="40" t="s">
        <v>435</v>
      </c>
      <c r="L119" s="59"/>
    </row>
    <row r="120" spans="1:15" x14ac:dyDescent="0.2">
      <c r="B120" s="40" t="s">
        <v>436</v>
      </c>
      <c r="L120" s="59"/>
    </row>
    <row r="121" spans="1:15" x14ac:dyDescent="0.2">
      <c r="B121" s="40" t="s">
        <v>437</v>
      </c>
      <c r="L121" s="59"/>
    </row>
    <row r="122" spans="1:15" ht="4.5" customHeight="1" x14ac:dyDescent="0.2">
      <c r="B122" s="40"/>
      <c r="L122" s="66"/>
    </row>
    <row r="123" spans="1:15" x14ac:dyDescent="0.2">
      <c r="A123" s="82" t="s">
        <v>432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56"/>
    </row>
    <row r="124" spans="1:15" ht="15" x14ac:dyDescent="0.25">
      <c r="A124" s="12"/>
      <c r="B124" s="84">
        <v>4</v>
      </c>
      <c r="C124" s="84"/>
      <c r="D124" s="84"/>
      <c r="E124" s="84">
        <v>3</v>
      </c>
      <c r="F124" s="84"/>
      <c r="G124" s="84"/>
      <c r="H124" s="84">
        <v>2</v>
      </c>
      <c r="I124" s="84"/>
      <c r="J124" s="84"/>
      <c r="K124" s="84">
        <v>1</v>
      </c>
      <c r="L124" s="84"/>
      <c r="M124" s="84"/>
    </row>
    <row r="125" spans="1:15" x14ac:dyDescent="0.2">
      <c r="B125" s="85" t="str">
        <f>IF(L123=4,"X","")</f>
        <v/>
      </c>
      <c r="C125" s="85"/>
      <c r="D125" s="85"/>
      <c r="E125" s="85" t="str">
        <f>IF(L123=3,"X","")</f>
        <v/>
      </c>
      <c r="F125" s="85"/>
      <c r="G125" s="85"/>
      <c r="H125" s="85" t="str">
        <f>IF(L123=2,"X","")</f>
        <v/>
      </c>
      <c r="I125" s="85"/>
      <c r="J125" s="85"/>
      <c r="K125" s="85" t="str">
        <f>IF(L123=1,"X","")</f>
        <v/>
      </c>
      <c r="L125" s="85"/>
      <c r="M125" s="85"/>
    </row>
    <row r="126" spans="1:15" ht="4.5" customHeight="1" x14ac:dyDescent="0.2"/>
    <row r="127" spans="1:15" x14ac:dyDescent="0.2">
      <c r="A127" s="2" t="s">
        <v>433</v>
      </c>
      <c r="I127" s="77"/>
      <c r="J127" s="77"/>
      <c r="K127" s="77"/>
      <c r="L127" s="77"/>
      <c r="M127" s="77"/>
      <c r="N127" s="77"/>
      <c r="O127" s="77"/>
    </row>
    <row r="128" spans="1:15" ht="14.25" customHeight="1" x14ac:dyDescent="0.2">
      <c r="I128" s="72" t="s">
        <v>439</v>
      </c>
      <c r="J128" s="73"/>
      <c r="K128" s="73"/>
      <c r="L128" s="73"/>
      <c r="M128" s="8"/>
      <c r="N128" s="8"/>
      <c r="O128" s="8"/>
    </row>
  </sheetData>
  <dataConsolidate/>
  <mergeCells count="174">
    <mergeCell ref="C3:M3"/>
    <mergeCell ref="A5:O5"/>
    <mergeCell ref="A7:O7"/>
    <mergeCell ref="A14:O14"/>
    <mergeCell ref="E18:O18"/>
    <mergeCell ref="E19:G19"/>
    <mergeCell ref="C9:D9"/>
    <mergeCell ref="E9:F9"/>
    <mergeCell ref="G9:H9"/>
    <mergeCell ref="C12:D12"/>
    <mergeCell ref="E12:F12"/>
    <mergeCell ref="G12:H12"/>
    <mergeCell ref="I12:J12"/>
    <mergeCell ref="A16:F16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J19:M19"/>
    <mergeCell ref="I51:M51"/>
    <mergeCell ref="E42:K42"/>
    <mergeCell ref="K41:O41"/>
    <mergeCell ref="K38:O38"/>
    <mergeCell ref="A45:C45"/>
    <mergeCell ref="G44:M44"/>
    <mergeCell ref="G29:H30"/>
    <mergeCell ref="A27:D27"/>
    <mergeCell ref="H19:I19"/>
    <mergeCell ref="E27:O27"/>
    <mergeCell ref="A25:E25"/>
    <mergeCell ref="D21:E21"/>
    <mergeCell ref="A23:B23"/>
    <mergeCell ref="A37:C37"/>
    <mergeCell ref="E38:G38"/>
    <mergeCell ref="E31:F31"/>
    <mergeCell ref="L29:L30"/>
    <mergeCell ref="I31:J31"/>
    <mergeCell ref="G32:H32"/>
    <mergeCell ref="A33:C34"/>
    <mergeCell ref="M29:O30"/>
    <mergeCell ref="I38:J38"/>
    <mergeCell ref="K20:L20"/>
    <mergeCell ref="D20:E20"/>
    <mergeCell ref="F21:G21"/>
    <mergeCell ref="A22:D22"/>
    <mergeCell ref="G20:H20"/>
    <mergeCell ref="I41:J41"/>
    <mergeCell ref="G28:I28"/>
    <mergeCell ref="A29:C30"/>
    <mergeCell ref="A36:E36"/>
    <mergeCell ref="E22:O22"/>
    <mergeCell ref="I23:J23"/>
    <mergeCell ref="F23:G23"/>
    <mergeCell ref="C23:D23"/>
    <mergeCell ref="K23:O23"/>
    <mergeCell ref="M20:N20"/>
    <mergeCell ref="K28:M28"/>
    <mergeCell ref="A28:C28"/>
    <mergeCell ref="D28:E28"/>
    <mergeCell ref="K31:N31"/>
    <mergeCell ref="I32:N32"/>
    <mergeCell ref="A32:F32"/>
    <mergeCell ref="D37:H37"/>
    <mergeCell ref="A67:E67"/>
    <mergeCell ref="F67:O67"/>
    <mergeCell ref="A69:E69"/>
    <mergeCell ref="A59:L59"/>
    <mergeCell ref="A57:L57"/>
    <mergeCell ref="A64:I64"/>
    <mergeCell ref="A65:I65"/>
    <mergeCell ref="J65:K65"/>
    <mergeCell ref="G33:I34"/>
    <mergeCell ref="M37:N37"/>
    <mergeCell ref="M40:N40"/>
    <mergeCell ref="A44:D44"/>
    <mergeCell ref="A48:C50"/>
    <mergeCell ref="G48:H50"/>
    <mergeCell ref="A53:C53"/>
    <mergeCell ref="A52:C52"/>
    <mergeCell ref="E52:O52"/>
    <mergeCell ref="E39:K39"/>
    <mergeCell ref="A40:C40"/>
    <mergeCell ref="E40:G40"/>
    <mergeCell ref="A41:C41"/>
    <mergeCell ref="E41:G41"/>
    <mergeCell ref="A51:D51"/>
    <mergeCell ref="E51:F51"/>
    <mergeCell ref="J70:K70"/>
    <mergeCell ref="A71:C71"/>
    <mergeCell ref="E71:F71"/>
    <mergeCell ref="A70:H70"/>
    <mergeCell ref="H71:I71"/>
    <mergeCell ref="M73:O73"/>
    <mergeCell ref="A73:G73"/>
    <mergeCell ref="A74:O74"/>
    <mergeCell ref="A76:G76"/>
    <mergeCell ref="M76:O76"/>
    <mergeCell ref="A96:C96"/>
    <mergeCell ref="E96:F96"/>
    <mergeCell ref="H96:I96"/>
    <mergeCell ref="K71:L71"/>
    <mergeCell ref="A83:E83"/>
    <mergeCell ref="B85:D85"/>
    <mergeCell ref="E85:G85"/>
    <mergeCell ref="H85:J85"/>
    <mergeCell ref="K85:M85"/>
    <mergeCell ref="A79:E79"/>
    <mergeCell ref="A81:E81"/>
    <mergeCell ref="A77:O77"/>
    <mergeCell ref="M79:O79"/>
    <mergeCell ref="M81:O81"/>
    <mergeCell ref="K86:M86"/>
    <mergeCell ref="A88:B88"/>
    <mergeCell ref="B91:D91"/>
    <mergeCell ref="E91:G91"/>
    <mergeCell ref="H91:J91"/>
    <mergeCell ref="K91:M91"/>
    <mergeCell ref="G88:O88"/>
    <mergeCell ref="A94:H94"/>
    <mergeCell ref="J94:K94"/>
    <mergeCell ref="M94:N94"/>
    <mergeCell ref="I127:O127"/>
    <mergeCell ref="B125:D125"/>
    <mergeCell ref="E125:G125"/>
    <mergeCell ref="H125:J125"/>
    <mergeCell ref="K125:M125"/>
    <mergeCell ref="A116:J116"/>
    <mergeCell ref="J21:L21"/>
    <mergeCell ref="A123:K123"/>
    <mergeCell ref="B124:D124"/>
    <mergeCell ref="E124:G124"/>
    <mergeCell ref="H124:J124"/>
    <mergeCell ref="K124:M124"/>
    <mergeCell ref="A110:C110"/>
    <mergeCell ref="E110:F110"/>
    <mergeCell ref="H110:I110"/>
    <mergeCell ref="K110:L110"/>
    <mergeCell ref="A111:G111"/>
    <mergeCell ref="A114:J114"/>
    <mergeCell ref="B104:D104"/>
    <mergeCell ref="E104:G104"/>
    <mergeCell ref="H104:J104"/>
    <mergeCell ref="K104:M104"/>
    <mergeCell ref="A106:I106"/>
    <mergeCell ref="A108:H108"/>
    <mergeCell ref="D2:L2"/>
    <mergeCell ref="H111:O111"/>
    <mergeCell ref="A112:O112"/>
    <mergeCell ref="A115:C115"/>
    <mergeCell ref="D115:O115"/>
    <mergeCell ref="J108:K108"/>
    <mergeCell ref="M108:N108"/>
    <mergeCell ref="A98:I98"/>
    <mergeCell ref="A100:J100"/>
    <mergeCell ref="A102:K102"/>
    <mergeCell ref="B103:D103"/>
    <mergeCell ref="E103:G103"/>
    <mergeCell ref="H103:J103"/>
    <mergeCell ref="K103:M103"/>
    <mergeCell ref="K96:L96"/>
    <mergeCell ref="B92:D92"/>
    <mergeCell ref="E92:G92"/>
    <mergeCell ref="H92:J92"/>
    <mergeCell ref="K92:M92"/>
    <mergeCell ref="A84:K84"/>
    <mergeCell ref="A90:K90"/>
    <mergeCell ref="B86:D86"/>
    <mergeCell ref="E86:G86"/>
    <mergeCell ref="H86:J86"/>
  </mergeCells>
  <pageMargins left="0.11811023622047245" right="0.11811023622047245" top="0.78740157480314965" bottom="0.27559055118110237" header="0.39370078740157483" footer="0"/>
  <pageSetup paperSize="9" orientation="portrait" horizontalDpi="360" verticalDpi="360" r:id="rId1"/>
  <headerFooter alignWithMargins="0">
    <oddHeader>&amp;C&amp;"Times New Roman,Negrita"&amp;12Dirección Técnica de Nivelación de Carrera - Universidad de Guayaquil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5">
        <x14:dataValidation type="list" allowBlank="1" showInputMessage="1" showErrorMessage="1">
          <x14:formula1>
            <xm:f>'LISTA ESTUDIANTES'!$E$7:$E$13</xm:f>
          </x14:formula1>
          <xm:sqref>I20</xm:sqref>
        </x14:dataValidation>
        <x14:dataValidation type="list" allowBlank="1" showInputMessage="1" showErrorMessage="1">
          <x14:formula1>
            <xm:f>'LISTA ESTUDIANTES'!$B$11:$B$15</xm:f>
          </x14:formula1>
          <xm:sqref>M20</xm:sqref>
        </x14:dataValidation>
        <x14:dataValidation type="list" allowBlank="1" showInputMessage="1" showErrorMessage="1">
          <x14:formula1>
            <xm:f>'LISTA ESTUDIANTES'!$B$17:$B$20</xm:f>
          </x14:formula1>
          <xm:sqref>C21</xm:sqref>
        </x14:dataValidation>
        <x14:dataValidation type="list" allowBlank="1" showInputMessage="1" showErrorMessage="1">
          <x14:formula1>
            <xm:f>'LISTA ESTUDIANTES'!$E$17:$E$40</xm:f>
          </x14:formula1>
          <xm:sqref>F21</xm:sqref>
        </x14:dataValidation>
        <x14:dataValidation type="list" allowBlank="1" showInputMessage="1" showErrorMessage="1">
          <x14:formula1>
            <xm:f>'LISTA ESTUDIANTES'!$A$23:$A$27</xm:f>
          </x14:formula1>
          <xm:sqref>N28</xm:sqref>
        </x14:dataValidation>
        <x14:dataValidation type="list" allowBlank="1" showInputMessage="1" showErrorMessage="1">
          <x14:formula1>
            <xm:f>'LISTA ESTUDIANTES'!$A$29:$A$30</xm:f>
          </x14:formula1>
          <xm:sqref>D34 D30 I30 J34 O48 H73 H76 F79 F81 J98 K100 J106 K114</xm:sqref>
        </x14:dataValidation>
        <x14:dataValidation type="list" allowBlank="1" showInputMessage="1" showErrorMessage="1">
          <x14:formula1>
            <xm:f>'LISTA ESTUDIANTES'!$C$22:$C$36</xm:f>
          </x14:formula1>
          <xm:sqref>E31</xm:sqref>
        </x14:dataValidation>
        <x14:dataValidation type="list" allowBlank="1" showInputMessage="1" showErrorMessage="1">
          <x14:formula1>
            <xm:f>'LISTA ESTUDIANTES'!$A$1:$A$5</xm:f>
          </x14:formula1>
          <xm:sqref>O31</xm:sqref>
        </x14:dataValidation>
        <x14:dataValidation type="list" allowBlank="1" showInputMessage="1" showErrorMessage="1">
          <x14:formula1>
            <xm:f>'LISTA ESTUDIANTES'!$C$1:$C$5</xm:f>
          </x14:formula1>
          <xm:sqref>M37:N37 M40:N40</xm:sqref>
        </x14:dataValidation>
        <x14:dataValidation type="list" allowBlank="1" showInputMessage="1" showErrorMessage="1">
          <x14:formula1>
            <xm:f>'LISTA ESTUDIANTES'!$A$33:$A$38</xm:f>
          </x14:formula1>
          <xm:sqref>N44 E44:F44</xm:sqref>
        </x14:dataValidation>
        <x14:dataValidation type="list" allowBlank="1" showInputMessage="1" showErrorMessage="1">
          <x14:formula1>
            <xm:f>'LISTA ESTUDIANTES'!$A$10:$A$15</xm:f>
          </x14:formula1>
          <xm:sqref>E45:F45 H51 L48:L50 K48</xm:sqref>
        </x14:dataValidation>
        <x14:dataValidation type="list" allowBlank="1" showInputMessage="1" showErrorMessage="1">
          <x14:formula1>
            <xm:f>'LISTA ESTUDIANTES'!$A$10:$A$12</xm:f>
          </x14:formula1>
          <xm:sqref>K45:L45</xm:sqref>
        </x14:dataValidation>
        <x14:dataValidation type="list" allowBlank="1" showInputMessage="1" showErrorMessage="1">
          <x14:formula1>
            <xm:f>'LISTA ESTUDIANTES'!$D$6:$D$9</xm:f>
          </x14:formula1>
          <xm:sqref>M57</xm:sqref>
        </x14:dataValidation>
        <x14:dataValidation type="list" allowBlank="1" showInputMessage="1" showErrorMessage="1">
          <x14:formula1>
            <xm:f>'LISTA ESTUDIANTES'!$D$11:$D$14</xm:f>
          </x14:formula1>
          <xm:sqref>M59</xm:sqref>
        </x14:dataValidation>
        <x14:dataValidation type="list" allowBlank="1" showInputMessage="1" showErrorMessage="1">
          <x14:formula1>
            <xm:f>'LISTA ESTUDIANTES'!$B$7:$B$8</xm:f>
          </x14:formula1>
          <xm:sqref>D20:E20</xm:sqref>
        </x14:dataValidation>
        <x14:dataValidation type="list" allowBlank="1" showInputMessage="1" showErrorMessage="1">
          <x14:formula1>
            <xm:f>'LISTA ESTUDIANTES'!$B$1:$B$5</xm:f>
          </x14:formula1>
          <xm:sqref>D28:E28</xm:sqref>
        </x14:dataValidation>
        <x14:dataValidation type="list" allowBlank="1" showInputMessage="1" showErrorMessage="1">
          <x14:formula1>
            <xm:f>'LISTA ESTUDIANTES'!$A$34:$A$37</xm:f>
          </x14:formula1>
          <xm:sqref>O32 L84 L90 L102 L123</xm:sqref>
        </x14:dataValidation>
        <x14:dataValidation type="list" allowBlank="1" showInputMessage="1" showErrorMessage="1">
          <x14:formula1>
            <xm:f>'LISTA ESTUDIANTES'!$C$16:$C$20</xm:f>
          </x14:formula1>
          <xm:sqref>G32:H32</xm:sqref>
        </x14:dataValidation>
        <x14:dataValidation type="list" allowBlank="1" showInputMessage="1" showErrorMessage="1">
          <x14:formula1>
            <xm:f>'LISTA ESTUDIANTES'!$E$1:$E$3</xm:f>
          </x14:formula1>
          <xm:sqref>D48</xm:sqref>
        </x14:dataValidation>
        <x14:dataValidation type="list" allowBlank="1" showInputMessage="1" showErrorMessage="1">
          <x14:formula1>
            <xm:f>'LISTA ESTUDIANTES'!$C$39:$C$43</xm:f>
          </x14:formula1>
          <xm:sqref>J65:K65</xm:sqref>
        </x14:dataValidation>
        <x14:dataValidation type="list" allowBlank="1" showInputMessage="1" showErrorMessage="1">
          <x14:formula1>
            <xm:f>'LISTA ESTUDIANTES'!$A$40:$A$45</xm:f>
          </x14:formula1>
          <xm:sqref>I70</xm:sqref>
        </x14:dataValidation>
        <x14:dataValidation type="list" allowBlank="1" showInputMessage="1" showErrorMessage="1">
          <x14:formula1>
            <xm:f>'LISTA ESTUDIANTES'!$B$30:$B$35</xm:f>
          </x14:formula1>
          <xm:sqref>I94</xm:sqref>
        </x14:dataValidation>
        <x14:dataValidation type="list" allowBlank="1" showInputMessage="1" showErrorMessage="1">
          <x14:formula1>
            <xm:f>'LISTA ESTUDIANTES'!$B$39:$B$43</xm:f>
          </x14:formula1>
          <xm:sqref>I108</xm:sqref>
        </x14:dataValidation>
        <x14:dataValidation type="list" allowBlank="1" showInputMessage="1" showErrorMessage="1">
          <x14:formula1>
            <xm:f>Hoja3!$D$3:$D$27</xm:f>
          </x14:formula1>
          <xm:sqref>J21:L21</xm:sqref>
        </x14:dataValidation>
        <x14:dataValidation type="list" allowBlank="1" showInputMessage="1" showErrorMessage="1">
          <x14:formula1>
            <xm:f>Hoja3!$H$28:$H$246</xm:f>
          </x14:formula1>
          <xm:sqref>J19:M19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B1" zoomScale="115" zoomScaleNormal="115" workbookViewId="0">
      <selection activeCell="I7" sqref="I7"/>
    </sheetView>
  </sheetViews>
  <sheetFormatPr baseColWidth="10" defaultRowHeight="15" x14ac:dyDescent="0.25"/>
  <cols>
    <col min="1" max="1" width="11.42578125" style="41"/>
    <col min="2" max="2" width="11.85546875" style="41" customWidth="1"/>
    <col min="3" max="8" width="11.42578125" style="41"/>
    <col min="9" max="9" width="36.5703125" style="41" customWidth="1"/>
    <col min="10" max="10" width="20.28515625" style="41" customWidth="1"/>
    <col min="11" max="16384" width="11.42578125" style="41"/>
  </cols>
  <sheetData>
    <row r="1" spans="1:9" x14ac:dyDescent="0.25">
      <c r="A1" s="41">
        <v>1</v>
      </c>
      <c r="B1" s="42">
        <v>2014</v>
      </c>
      <c r="C1" s="41" t="s">
        <v>105</v>
      </c>
      <c r="E1" s="41" t="s">
        <v>129</v>
      </c>
    </row>
    <row r="2" spans="1:9" x14ac:dyDescent="0.25">
      <c r="A2" s="41">
        <v>2</v>
      </c>
      <c r="B2" s="42" t="s">
        <v>383</v>
      </c>
      <c r="C2" s="41" t="s">
        <v>106</v>
      </c>
      <c r="E2" s="41" t="s">
        <v>130</v>
      </c>
    </row>
    <row r="3" spans="1:9" x14ac:dyDescent="0.25">
      <c r="A3" s="41">
        <v>3</v>
      </c>
      <c r="B3" s="42" t="s">
        <v>384</v>
      </c>
      <c r="C3" s="41" t="s">
        <v>107</v>
      </c>
      <c r="E3" s="41" t="s">
        <v>131</v>
      </c>
    </row>
    <row r="4" spans="1:9" x14ac:dyDescent="0.25">
      <c r="A4" s="41">
        <v>4</v>
      </c>
      <c r="B4" s="42" t="s">
        <v>385</v>
      </c>
      <c r="C4" s="41" t="s">
        <v>108</v>
      </c>
    </row>
    <row r="5" spans="1:9" x14ac:dyDescent="0.25">
      <c r="A5" s="41">
        <v>5</v>
      </c>
      <c r="B5" s="43" t="s">
        <v>386</v>
      </c>
      <c r="C5" s="41" t="s">
        <v>76</v>
      </c>
    </row>
    <row r="6" spans="1:9" x14ac:dyDescent="0.25">
      <c r="D6" s="41" t="s">
        <v>143</v>
      </c>
      <c r="I6" s="44"/>
    </row>
    <row r="7" spans="1:9" x14ac:dyDescent="0.25">
      <c r="B7" s="41" t="s">
        <v>22</v>
      </c>
      <c r="D7" s="41" t="s">
        <v>144</v>
      </c>
      <c r="E7" s="42" t="s">
        <v>61</v>
      </c>
      <c r="H7" s="41">
        <f>IF(I7="","",1)</f>
        <v>1</v>
      </c>
      <c r="I7" s="54" t="s">
        <v>444</v>
      </c>
    </row>
    <row r="8" spans="1:9" x14ac:dyDescent="0.25">
      <c r="B8" s="41" t="s">
        <v>23</v>
      </c>
      <c r="D8" s="41" t="s">
        <v>145</v>
      </c>
      <c r="E8" s="42" t="s">
        <v>62</v>
      </c>
      <c r="H8" s="41">
        <f>IF(I8="","",H7+1)</f>
        <v>2</v>
      </c>
      <c r="I8" s="54" t="s">
        <v>445</v>
      </c>
    </row>
    <row r="9" spans="1:9" x14ac:dyDescent="0.25">
      <c r="D9" s="41" t="s">
        <v>146</v>
      </c>
      <c r="E9" s="42" t="s">
        <v>63</v>
      </c>
      <c r="H9" s="41">
        <f t="shared" ref="H9:H72" si="0">IF(I9="","",H8+1)</f>
        <v>3</v>
      </c>
      <c r="I9" s="54" t="s">
        <v>446</v>
      </c>
    </row>
    <row r="10" spans="1:9" x14ac:dyDescent="0.25">
      <c r="A10" s="41" t="s">
        <v>121</v>
      </c>
      <c r="E10" s="42" t="s">
        <v>64</v>
      </c>
      <c r="H10" s="41">
        <f t="shared" si="0"/>
        <v>4</v>
      </c>
      <c r="I10" s="54" t="s">
        <v>447</v>
      </c>
    </row>
    <row r="11" spans="1:9" x14ac:dyDescent="0.25">
      <c r="A11" s="41" t="s">
        <v>122</v>
      </c>
      <c r="B11" s="41" t="s">
        <v>24</v>
      </c>
      <c r="D11" s="41" t="s">
        <v>147</v>
      </c>
      <c r="E11" s="42" t="s">
        <v>65</v>
      </c>
      <c r="H11" s="41">
        <f t="shared" si="0"/>
        <v>5</v>
      </c>
      <c r="I11" s="54" t="s">
        <v>448</v>
      </c>
    </row>
    <row r="12" spans="1:9" x14ac:dyDescent="0.25">
      <c r="A12" s="41" t="s">
        <v>124</v>
      </c>
      <c r="B12" s="41" t="s">
        <v>25</v>
      </c>
      <c r="D12" s="41" t="s">
        <v>148</v>
      </c>
      <c r="E12" s="42"/>
      <c r="H12" s="41">
        <f t="shared" si="0"/>
        <v>6</v>
      </c>
      <c r="I12" s="54" t="s">
        <v>442</v>
      </c>
    </row>
    <row r="13" spans="1:9" x14ac:dyDescent="0.25">
      <c r="A13" s="41" t="s">
        <v>123</v>
      </c>
      <c r="B13" s="41" t="s">
        <v>26</v>
      </c>
      <c r="D13" s="41" t="s">
        <v>149</v>
      </c>
      <c r="E13" s="42"/>
      <c r="H13" s="41">
        <f t="shared" si="0"/>
        <v>7</v>
      </c>
      <c r="I13" s="54" t="s">
        <v>441</v>
      </c>
    </row>
    <row r="14" spans="1:9" x14ac:dyDescent="0.25">
      <c r="A14" s="41" t="s">
        <v>125</v>
      </c>
      <c r="B14" s="41" t="s">
        <v>27</v>
      </c>
      <c r="D14" s="41" t="s">
        <v>146</v>
      </c>
      <c r="E14" s="42"/>
      <c r="H14" s="41">
        <f t="shared" si="0"/>
        <v>8</v>
      </c>
      <c r="I14" s="54" t="s">
        <v>443</v>
      </c>
    </row>
    <row r="15" spans="1:9" x14ac:dyDescent="0.25">
      <c r="A15" s="41" t="s">
        <v>73</v>
      </c>
      <c r="B15" s="41" t="s">
        <v>28</v>
      </c>
      <c r="H15" s="41" t="str">
        <f t="shared" si="0"/>
        <v/>
      </c>
      <c r="I15" s="54"/>
    </row>
    <row r="16" spans="1:9" x14ac:dyDescent="0.25">
      <c r="C16" s="42" t="s">
        <v>387</v>
      </c>
      <c r="H16" s="41" t="str">
        <f t="shared" si="0"/>
        <v/>
      </c>
      <c r="I16" s="54"/>
    </row>
    <row r="17" spans="1:11" x14ac:dyDescent="0.25">
      <c r="B17" s="42">
        <v>0</v>
      </c>
      <c r="C17" s="42" t="s">
        <v>388</v>
      </c>
      <c r="E17" s="41" t="s">
        <v>33</v>
      </c>
      <c r="I17" s="54"/>
    </row>
    <row r="18" spans="1:11" x14ac:dyDescent="0.25">
      <c r="B18" s="42">
        <v>1</v>
      </c>
      <c r="C18" s="42" t="s">
        <v>389</v>
      </c>
      <c r="E18" s="41" t="s">
        <v>34</v>
      </c>
      <c r="I18" s="54"/>
      <c r="J18" s="45"/>
      <c r="K18" s="45"/>
    </row>
    <row r="19" spans="1:11" x14ac:dyDescent="0.25">
      <c r="B19" s="42">
        <v>2</v>
      </c>
      <c r="C19" s="42" t="s">
        <v>390</v>
      </c>
      <c r="E19" s="41" t="s">
        <v>35</v>
      </c>
      <c r="I19" s="54"/>
      <c r="J19" s="45"/>
    </row>
    <row r="20" spans="1:11" x14ac:dyDescent="0.25">
      <c r="B20" s="42" t="s">
        <v>29</v>
      </c>
      <c r="C20" s="42" t="s">
        <v>391</v>
      </c>
      <c r="E20" s="41" t="s">
        <v>36</v>
      </c>
      <c r="I20" s="54"/>
      <c r="J20" s="45"/>
    </row>
    <row r="21" spans="1:11" x14ac:dyDescent="0.25">
      <c r="E21" s="41" t="s">
        <v>37</v>
      </c>
      <c r="I21" s="54"/>
      <c r="J21" s="45"/>
    </row>
    <row r="22" spans="1:11" x14ac:dyDescent="0.25">
      <c r="C22" s="41" t="s">
        <v>82</v>
      </c>
      <c r="E22" s="41" t="s">
        <v>38</v>
      </c>
      <c r="I22" s="54"/>
      <c r="J22" s="45"/>
    </row>
    <row r="23" spans="1:11" x14ac:dyDescent="0.25">
      <c r="A23" s="41" t="s">
        <v>69</v>
      </c>
      <c r="C23" s="41" t="s">
        <v>83</v>
      </c>
      <c r="E23" s="41" t="s">
        <v>39</v>
      </c>
      <c r="I23" s="54"/>
      <c r="J23" s="45"/>
    </row>
    <row r="24" spans="1:11" x14ac:dyDescent="0.25">
      <c r="A24" s="41" t="s">
        <v>70</v>
      </c>
      <c r="C24" s="41" t="s">
        <v>84</v>
      </c>
      <c r="E24" s="41" t="s">
        <v>40</v>
      </c>
      <c r="I24" s="54"/>
      <c r="J24" s="45"/>
    </row>
    <row r="25" spans="1:11" x14ac:dyDescent="0.25">
      <c r="A25" s="41" t="s">
        <v>71</v>
      </c>
      <c r="C25" s="41" t="s">
        <v>85</v>
      </c>
      <c r="E25" s="41" t="s">
        <v>41</v>
      </c>
      <c r="I25" s="54"/>
      <c r="J25" s="45"/>
    </row>
    <row r="26" spans="1:11" x14ac:dyDescent="0.25">
      <c r="A26" s="41" t="s">
        <v>72</v>
      </c>
      <c r="C26" s="41" t="s">
        <v>86</v>
      </c>
      <c r="E26" s="41" t="s">
        <v>42</v>
      </c>
      <c r="I26" s="54"/>
      <c r="J26" s="45"/>
    </row>
    <row r="27" spans="1:11" x14ac:dyDescent="0.25">
      <c r="A27" s="41" t="s">
        <v>73</v>
      </c>
      <c r="C27" s="41" t="s">
        <v>87</v>
      </c>
      <c r="E27" s="41" t="s">
        <v>43</v>
      </c>
      <c r="I27" s="54"/>
      <c r="J27" s="45"/>
    </row>
    <row r="28" spans="1:11" x14ac:dyDescent="0.25">
      <c r="C28" s="41" t="s">
        <v>88</v>
      </c>
      <c r="E28" s="41" t="s">
        <v>44</v>
      </c>
      <c r="I28" s="54"/>
      <c r="J28" s="45"/>
    </row>
    <row r="29" spans="1:11" x14ac:dyDescent="0.25">
      <c r="A29" s="46" t="s">
        <v>74</v>
      </c>
      <c r="C29" s="41" t="s">
        <v>89</v>
      </c>
      <c r="E29" s="41" t="s">
        <v>45</v>
      </c>
      <c r="I29" s="54"/>
      <c r="J29" s="45"/>
    </row>
    <row r="30" spans="1:11" x14ac:dyDescent="0.25">
      <c r="A30" s="46" t="s">
        <v>75</v>
      </c>
      <c r="B30" s="41" t="s">
        <v>415</v>
      </c>
      <c r="C30" s="47" t="s">
        <v>90</v>
      </c>
      <c r="E30" s="41" t="s">
        <v>46</v>
      </c>
      <c r="I30" s="54"/>
      <c r="J30" s="45"/>
    </row>
    <row r="31" spans="1:11" x14ac:dyDescent="0.25">
      <c r="A31" s="46"/>
      <c r="B31" s="41" t="s">
        <v>416</v>
      </c>
      <c r="C31" s="41" t="s">
        <v>91</v>
      </c>
      <c r="E31" s="41" t="s">
        <v>47</v>
      </c>
      <c r="I31" s="54"/>
    </row>
    <row r="32" spans="1:11" x14ac:dyDescent="0.25">
      <c r="B32" s="41" t="s">
        <v>417</v>
      </c>
      <c r="C32" s="41" t="s">
        <v>92</v>
      </c>
      <c r="E32" s="41" t="s">
        <v>48</v>
      </c>
      <c r="H32" s="41" t="str">
        <f t="shared" si="0"/>
        <v/>
      </c>
      <c r="I32" s="54"/>
    </row>
    <row r="33" spans="1:9" x14ac:dyDescent="0.25">
      <c r="A33" s="41">
        <v>0</v>
      </c>
      <c r="B33" s="41" t="s">
        <v>418</v>
      </c>
      <c r="C33" s="41" t="s">
        <v>93</v>
      </c>
      <c r="E33" s="41" t="s">
        <v>49</v>
      </c>
      <c r="H33" s="41" t="str">
        <f t="shared" si="0"/>
        <v/>
      </c>
      <c r="I33" s="54"/>
    </row>
    <row r="34" spans="1:9" x14ac:dyDescent="0.25">
      <c r="A34" s="41">
        <v>1</v>
      </c>
      <c r="B34" s="41" t="s">
        <v>419</v>
      </c>
      <c r="C34" s="41" t="s">
        <v>94</v>
      </c>
      <c r="E34" s="41" t="s">
        <v>50</v>
      </c>
      <c r="H34" s="41" t="str">
        <f t="shared" si="0"/>
        <v/>
      </c>
      <c r="I34" s="54"/>
    </row>
    <row r="35" spans="1:9" x14ac:dyDescent="0.25">
      <c r="A35" s="41">
        <v>2</v>
      </c>
      <c r="B35" s="41" t="s">
        <v>398</v>
      </c>
      <c r="C35" s="47" t="s">
        <v>95</v>
      </c>
      <c r="E35" s="41" t="s">
        <v>51</v>
      </c>
      <c r="H35" s="41" t="str">
        <f t="shared" si="0"/>
        <v/>
      </c>
      <c r="I35" s="54"/>
    </row>
    <row r="36" spans="1:9" x14ac:dyDescent="0.25">
      <c r="A36" s="41">
        <v>3</v>
      </c>
      <c r="C36" s="41" t="s">
        <v>96</v>
      </c>
      <c r="E36" s="41" t="s">
        <v>52</v>
      </c>
      <c r="H36" s="41" t="str">
        <f t="shared" si="0"/>
        <v/>
      </c>
      <c r="I36" s="54"/>
    </row>
    <row r="37" spans="1:9" x14ac:dyDescent="0.25">
      <c r="A37" s="41">
        <v>4</v>
      </c>
      <c r="E37" s="41" t="s">
        <v>53</v>
      </c>
      <c r="H37" s="41" t="str">
        <f t="shared" si="0"/>
        <v/>
      </c>
      <c r="I37" s="54"/>
    </row>
    <row r="38" spans="1:9" x14ac:dyDescent="0.25">
      <c r="A38" s="42" t="s">
        <v>119</v>
      </c>
      <c r="E38" s="41" t="s">
        <v>54</v>
      </c>
      <c r="H38" s="41" t="str">
        <f t="shared" si="0"/>
        <v/>
      </c>
      <c r="I38" s="54"/>
    </row>
    <row r="39" spans="1:9" x14ac:dyDescent="0.25">
      <c r="B39" s="48" t="s">
        <v>424</v>
      </c>
      <c r="C39" s="49" t="s">
        <v>394</v>
      </c>
      <c r="E39" s="41" t="s">
        <v>55</v>
      </c>
      <c r="H39" s="41" t="str">
        <f t="shared" si="0"/>
        <v/>
      </c>
      <c r="I39" s="54"/>
    </row>
    <row r="40" spans="1:9" x14ac:dyDescent="0.25">
      <c r="A40" s="50" t="s">
        <v>403</v>
      </c>
      <c r="B40" s="51" t="s">
        <v>425</v>
      </c>
      <c r="C40" s="49" t="s">
        <v>395</v>
      </c>
      <c r="E40" s="41" t="s">
        <v>56</v>
      </c>
      <c r="H40" s="41" t="str">
        <f t="shared" si="0"/>
        <v/>
      </c>
      <c r="I40" s="54"/>
    </row>
    <row r="41" spans="1:9" x14ac:dyDescent="0.25">
      <c r="A41" s="52" t="s">
        <v>404</v>
      </c>
      <c r="B41" s="48" t="s">
        <v>426</v>
      </c>
      <c r="C41" s="49" t="s">
        <v>396</v>
      </c>
      <c r="H41" s="41" t="str">
        <f t="shared" si="0"/>
        <v/>
      </c>
      <c r="I41" s="54"/>
    </row>
    <row r="42" spans="1:9" x14ac:dyDescent="0.25">
      <c r="A42" s="53" t="s">
        <v>405</v>
      </c>
      <c r="B42" s="48" t="s">
        <v>427</v>
      </c>
      <c r="C42" s="49" t="s">
        <v>397</v>
      </c>
      <c r="H42" s="41" t="str">
        <f t="shared" si="0"/>
        <v/>
      </c>
      <c r="I42" s="54"/>
    </row>
    <row r="43" spans="1:9" x14ac:dyDescent="0.25">
      <c r="A43" s="53" t="s">
        <v>406</v>
      </c>
      <c r="B43" s="48" t="s">
        <v>428</v>
      </c>
      <c r="C43" s="49" t="s">
        <v>398</v>
      </c>
      <c r="H43" s="41" t="str">
        <f t="shared" si="0"/>
        <v/>
      </c>
      <c r="I43" s="54"/>
    </row>
    <row r="44" spans="1:9" x14ac:dyDescent="0.25">
      <c r="A44" s="48" t="s">
        <v>407</v>
      </c>
      <c r="B44" s="48"/>
      <c r="C44" s="49"/>
      <c r="H44" s="41" t="str">
        <f t="shared" si="0"/>
        <v/>
      </c>
      <c r="I44" s="54"/>
    </row>
    <row r="45" spans="1:9" x14ac:dyDescent="0.25">
      <c r="A45" s="53" t="s">
        <v>408</v>
      </c>
      <c r="B45" s="53"/>
      <c r="H45" s="41" t="str">
        <f t="shared" si="0"/>
        <v/>
      </c>
      <c r="I45" s="54"/>
    </row>
    <row r="46" spans="1:9" x14ac:dyDescent="0.25">
      <c r="H46" s="41" t="str">
        <f t="shared" si="0"/>
        <v/>
      </c>
      <c r="I46" s="54"/>
    </row>
    <row r="47" spans="1:9" x14ac:dyDescent="0.25">
      <c r="H47" s="41" t="str">
        <f t="shared" si="0"/>
        <v/>
      </c>
      <c r="I47" s="54"/>
    </row>
    <row r="48" spans="1:9" x14ac:dyDescent="0.25">
      <c r="H48" s="41" t="str">
        <f t="shared" si="0"/>
        <v/>
      </c>
      <c r="I48" s="54"/>
    </row>
    <row r="49" spans="8:9" x14ac:dyDescent="0.25">
      <c r="H49" s="41" t="str">
        <f t="shared" si="0"/>
        <v/>
      </c>
      <c r="I49" s="54"/>
    </row>
    <row r="50" spans="8:9" x14ac:dyDescent="0.25">
      <c r="H50" s="41" t="str">
        <f t="shared" si="0"/>
        <v/>
      </c>
      <c r="I50" s="54"/>
    </row>
    <row r="51" spans="8:9" x14ac:dyDescent="0.25">
      <c r="H51" s="41" t="str">
        <f t="shared" si="0"/>
        <v/>
      </c>
      <c r="I51" s="54"/>
    </row>
    <row r="52" spans="8:9" x14ac:dyDescent="0.25">
      <c r="H52" s="41" t="str">
        <f t="shared" si="0"/>
        <v/>
      </c>
      <c r="I52" s="54"/>
    </row>
    <row r="53" spans="8:9" x14ac:dyDescent="0.25">
      <c r="H53" s="41" t="str">
        <f t="shared" si="0"/>
        <v/>
      </c>
      <c r="I53" s="54"/>
    </row>
    <row r="54" spans="8:9" x14ac:dyDescent="0.25">
      <c r="H54" s="41" t="str">
        <f t="shared" si="0"/>
        <v/>
      </c>
      <c r="I54" s="54"/>
    </row>
    <row r="55" spans="8:9" x14ac:dyDescent="0.25">
      <c r="H55" s="41" t="str">
        <f t="shared" si="0"/>
        <v/>
      </c>
      <c r="I55" s="54"/>
    </row>
    <row r="56" spans="8:9" x14ac:dyDescent="0.25">
      <c r="H56" s="41" t="str">
        <f t="shared" si="0"/>
        <v/>
      </c>
      <c r="I56" s="54"/>
    </row>
    <row r="57" spans="8:9" x14ac:dyDescent="0.25">
      <c r="H57" s="41" t="str">
        <f t="shared" si="0"/>
        <v/>
      </c>
      <c r="I57" s="54"/>
    </row>
    <row r="58" spans="8:9" x14ac:dyDescent="0.25">
      <c r="H58" s="41" t="str">
        <f t="shared" si="0"/>
        <v/>
      </c>
      <c r="I58" s="54"/>
    </row>
    <row r="59" spans="8:9" x14ac:dyDescent="0.25">
      <c r="H59" s="41" t="str">
        <f t="shared" si="0"/>
        <v/>
      </c>
      <c r="I59" s="54"/>
    </row>
    <row r="60" spans="8:9" x14ac:dyDescent="0.25">
      <c r="H60" s="41" t="str">
        <f t="shared" si="0"/>
        <v/>
      </c>
      <c r="I60" s="54"/>
    </row>
    <row r="61" spans="8:9" x14ac:dyDescent="0.25">
      <c r="H61" s="41" t="str">
        <f t="shared" si="0"/>
        <v/>
      </c>
      <c r="I61" s="54"/>
    </row>
    <row r="62" spans="8:9" x14ac:dyDescent="0.25">
      <c r="H62" s="41" t="str">
        <f t="shared" si="0"/>
        <v/>
      </c>
    </row>
    <row r="63" spans="8:9" x14ac:dyDescent="0.25">
      <c r="H63" s="41" t="str">
        <f t="shared" si="0"/>
        <v/>
      </c>
    </row>
    <row r="64" spans="8:9" x14ac:dyDescent="0.25">
      <c r="H64" s="41" t="str">
        <f t="shared" si="0"/>
        <v/>
      </c>
    </row>
    <row r="65" spans="8:8" x14ac:dyDescent="0.25">
      <c r="H65" s="41" t="str">
        <f t="shared" si="0"/>
        <v/>
      </c>
    </row>
    <row r="66" spans="8:8" x14ac:dyDescent="0.25">
      <c r="H66" s="41" t="str">
        <f t="shared" si="0"/>
        <v/>
      </c>
    </row>
    <row r="67" spans="8:8" x14ac:dyDescent="0.25">
      <c r="H67" s="41" t="str">
        <f t="shared" si="0"/>
        <v/>
      </c>
    </row>
    <row r="68" spans="8:8" x14ac:dyDescent="0.25">
      <c r="H68" s="41" t="str">
        <f t="shared" si="0"/>
        <v/>
      </c>
    </row>
    <row r="69" spans="8:8" x14ac:dyDescent="0.25">
      <c r="H69" s="41" t="str">
        <f t="shared" si="0"/>
        <v/>
      </c>
    </row>
    <row r="70" spans="8:8" x14ac:dyDescent="0.25">
      <c r="H70" s="41" t="str">
        <f t="shared" si="0"/>
        <v/>
      </c>
    </row>
    <row r="71" spans="8:8" x14ac:dyDescent="0.25">
      <c r="H71" s="41" t="str">
        <f t="shared" si="0"/>
        <v/>
      </c>
    </row>
    <row r="72" spans="8:8" x14ac:dyDescent="0.25">
      <c r="H72" s="41" t="str">
        <f t="shared" si="0"/>
        <v/>
      </c>
    </row>
    <row r="73" spans="8:8" x14ac:dyDescent="0.25">
      <c r="H73" s="41" t="str">
        <f t="shared" ref="H73:H81" si="1">IF(I73="","",H72+1)</f>
        <v/>
      </c>
    </row>
    <row r="74" spans="8:8" x14ac:dyDescent="0.25">
      <c r="H74" s="41" t="str">
        <f t="shared" si="1"/>
        <v/>
      </c>
    </row>
    <row r="75" spans="8:8" x14ac:dyDescent="0.25">
      <c r="H75" s="41" t="str">
        <f t="shared" si="1"/>
        <v/>
      </c>
    </row>
    <row r="76" spans="8:8" x14ac:dyDescent="0.25">
      <c r="H76" s="41" t="str">
        <f t="shared" si="1"/>
        <v/>
      </c>
    </row>
    <row r="77" spans="8:8" x14ac:dyDescent="0.25">
      <c r="H77" s="41" t="str">
        <f t="shared" si="1"/>
        <v/>
      </c>
    </row>
    <row r="78" spans="8:8" x14ac:dyDescent="0.25">
      <c r="H78" s="41" t="str">
        <f t="shared" si="1"/>
        <v/>
      </c>
    </row>
    <row r="79" spans="8:8" x14ac:dyDescent="0.25">
      <c r="H79" s="41" t="str">
        <f t="shared" si="1"/>
        <v/>
      </c>
    </row>
    <row r="80" spans="8:8" x14ac:dyDescent="0.25">
      <c r="H80" s="41" t="str">
        <f t="shared" si="1"/>
        <v/>
      </c>
    </row>
    <row r="81" spans="8:8" x14ac:dyDescent="0.25">
      <c r="H81" s="41" t="str">
        <f t="shared" si="1"/>
        <v/>
      </c>
    </row>
  </sheetData>
  <sheetProtection password="D1F5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AE246"/>
  <sheetViews>
    <sheetView zoomScale="85" zoomScaleNormal="85" workbookViewId="0">
      <selection activeCell="H246" sqref="H28:H246"/>
    </sheetView>
  </sheetViews>
  <sheetFormatPr baseColWidth="10" defaultRowHeight="15" x14ac:dyDescent="0.25"/>
  <cols>
    <col min="2" max="2" width="27.5703125" customWidth="1"/>
    <col min="3" max="3" width="6.85546875" customWidth="1"/>
    <col min="4" max="4" width="7.42578125" customWidth="1"/>
    <col min="9" max="9" width="19.7109375" customWidth="1"/>
    <col min="10" max="10" width="16" customWidth="1"/>
  </cols>
  <sheetData>
    <row r="3" spans="4:31" x14ac:dyDescent="0.25">
      <c r="D3" t="str">
        <f>IF('FORMULARIO 2 ENCUESTA'!F$21="Carchi",Hoja3!H3,(IF('FORMULARIO 2 ENCUESTA'!F$21="Imbabura",Hoja3!I3,(IF('FORMULARIO 2 ENCUESTA'!F$21="Pichincha",Hoja3!J3,(IF('FORMULARIO 2 ENCUESTA'!F$21="Cotopaxi",Hoja3!K3,(IF('FORMULARIO 2 ENCUESTA'!F$21="Tungurahua",Hoja3!L3,(IF('FORMULARIO 2 ENCUESTA'!F$21="Bolívar",Hoja3!L3,(IF('FORMULARIO 2 ENCUESTA'!F$21="Chimborazo",Hoja3!M3,(IF('FORMULARIO 2 ENCUESTA'!F$21="Cañar",Hoja3!N3,(IF('FORMULARIO 2 ENCUESTA'!F$21="Azuay",Hoja3!O3,(IF('FORMULARIO 2 ENCUESTA'!F$21="Loja",Hoja3!P3,(IF('FORMULARIO 2 ENCUESTA'!F$21="Loja",Hoja3!Q3,(IF('FORMULARIO 2 ENCUESTA'!F$21="Sto. Domingo de los Tsachilas",Hoja3!R3,(IF('FORMULARIO 2 ENCUESTA'!F$21="Sucumbíos",Hoja3!S3,(IF('FORMULARIO 2 ENCUESTA'!F$21="Napo",Hoja3!T3,(IF('FORMULARIO 2 ENCUESTA'!F$21="Pastaza",Hoja3!U3,(IF('FORMULARIO 2 ENCUESTA'!F$21="Orellana",Hoja3!V3,(IF('FORMULARIO 2 ENCUESTA'!F$21="Morona Santiago",Hoja3!W3,(IF('FORMULARIO 2 ENCUESTA'!F$21="Zamora Chinchipe",Hoja3!X3,(IF('FORMULARIO 2 ENCUESTA'!F$21="Esmeraldas",Hoja3!Y3,(IF('FORMULARIO 2 ENCUESTA'!F$21="Manabí",Hoja3!Z3,(IF('FORMULARIO 2 ENCUESTA'!F$21="Guayas",Hoja3!AA3,(IF('FORMULARIO 2 ENCUESTA'!F$21="Los Ríos",Hoja3!AB3,(IF('FORMULARIO 2 ENCUESTA'!F$21="El Oro",Hoja3!AC3,(IF('FORMULARIO 2 ENCUESTA'!F$21="Santa Elena",Hoja3!AD3,(IF('FORMULARIO 2 ENCUESTA'!F$21="Galápagos",Hoja '[1]3'!AE3,"")))))))))))))))))))))))))))))))))))))))))))))))))</f>
        <v/>
      </c>
      <c r="H3" t="s">
        <v>173</v>
      </c>
      <c r="I3" t="s">
        <v>177</v>
      </c>
      <c r="J3" t="s">
        <v>216</v>
      </c>
      <c r="K3" t="s">
        <v>246</v>
      </c>
      <c r="L3" t="s">
        <v>259</v>
      </c>
      <c r="M3" t="s">
        <v>255</v>
      </c>
      <c r="N3" t="s">
        <v>275</v>
      </c>
      <c r="O3" t="s">
        <v>318</v>
      </c>
      <c r="P3" t="s">
        <v>325</v>
      </c>
      <c r="Q3" t="s">
        <v>354</v>
      </c>
      <c r="R3" t="s">
        <v>209</v>
      </c>
      <c r="S3" t="s">
        <v>180</v>
      </c>
      <c r="T3" t="s">
        <v>219</v>
      </c>
      <c r="U3" t="s">
        <v>228</v>
      </c>
      <c r="V3" t="s">
        <v>224</v>
      </c>
      <c r="W3" t="s">
        <v>278</v>
      </c>
      <c r="X3" t="s">
        <v>370</v>
      </c>
      <c r="Y3" t="s">
        <v>163</v>
      </c>
      <c r="Z3" t="s">
        <v>187</v>
      </c>
      <c r="AA3" t="s">
        <v>290</v>
      </c>
      <c r="AB3" t="s">
        <v>232</v>
      </c>
      <c r="AC3" t="s">
        <v>340</v>
      </c>
      <c r="AD3" t="s">
        <v>315</v>
      </c>
      <c r="AE3" t="s">
        <v>379</v>
      </c>
    </row>
    <row r="4" spans="4:31" x14ac:dyDescent="0.25">
      <c r="D4" t="str">
        <f>IF('FORMULARIO 2 ENCUESTA'!F$21="Carchi",Hoja3!H4,(IF('FORMULARIO 2 ENCUESTA'!F$21="Imbabura",Hoja3!I4,(IF('FORMULARIO 2 ENCUESTA'!F$21="Pichincha",Hoja3!J4,(IF('FORMULARIO 2 ENCUESTA'!F$21="Cotopaxi",Hoja3!K4,(IF('FORMULARIO 2 ENCUESTA'!F$21="Tungurahua",Hoja3!L4,(IF('FORMULARIO 2 ENCUESTA'!F$21="Bolívar",Hoja3!L4,(IF('FORMULARIO 2 ENCUESTA'!F$21="Chimborazo",Hoja3!M4,(IF('FORMULARIO 2 ENCUESTA'!F$21="Cañar",Hoja3!N4,(IF('FORMULARIO 2 ENCUESTA'!F$21="Azuay",Hoja3!O4,(IF('FORMULARIO 2 ENCUESTA'!F$21="Loja",Hoja3!P4,(IF('FORMULARIO 2 ENCUESTA'!F$21="Loja",Hoja3!Q4,(IF('FORMULARIO 2 ENCUESTA'!F$21="Sto. Domingo de los Tsachilas",Hoja3!R4,(IF('FORMULARIO 2 ENCUESTA'!F$21="Sucumbíos",Hoja3!S4,(IF('FORMULARIO 2 ENCUESTA'!F$21="Napo",Hoja3!T4,(IF('FORMULARIO 2 ENCUESTA'!F$21="Pastaza",Hoja3!U4,(IF('FORMULARIO 2 ENCUESTA'!F$21="Orellana",Hoja3!V4,(IF('FORMULARIO 2 ENCUESTA'!F$21="Morona Santiago",Hoja3!W4,(IF('FORMULARIO 2 ENCUESTA'!F$21="Zamora Chinchipe",Hoja3!X4,(IF('FORMULARIO 2 ENCUESTA'!F$21="Esmeraldas",Hoja3!Y4,(IF('FORMULARIO 2 ENCUESTA'!F$21="Manabí",Hoja3!Z4,(IF('FORMULARIO 2 ENCUESTA'!F$21="Guayas",Hoja3!AA4,(IF('FORMULARIO 2 ENCUESTA'!F$21="Los Ríos",Hoja3!AB4,(IF('FORMULARIO 2 ENCUESTA'!F$21="El Oro",Hoja3!AC4,(IF('FORMULARIO 2 ENCUESTA'!F$21="Santa Elena",Hoja3!AD4,(IF('FORMULARIO 2 ENCUESTA'!F$21="Galápagos",Hoja '[1]3'!AE4,"")))))))))))))))))))))))))))))))))))))))))))))))))</f>
        <v/>
      </c>
      <c r="H4" t="s">
        <v>170</v>
      </c>
      <c r="I4" t="s">
        <v>176</v>
      </c>
      <c r="J4" t="s">
        <v>218</v>
      </c>
      <c r="K4" t="s">
        <v>247</v>
      </c>
      <c r="L4" t="s">
        <v>262</v>
      </c>
      <c r="M4" t="s">
        <v>258</v>
      </c>
      <c r="N4" t="s">
        <v>272</v>
      </c>
      <c r="O4" t="s">
        <v>319</v>
      </c>
      <c r="P4" t="s">
        <v>326</v>
      </c>
      <c r="Q4" t="s">
        <v>355</v>
      </c>
      <c r="R4" t="s">
        <v>210</v>
      </c>
      <c r="S4" t="s">
        <v>181</v>
      </c>
      <c r="T4" t="s">
        <v>220</v>
      </c>
      <c r="U4" t="s">
        <v>229</v>
      </c>
      <c r="V4" t="s">
        <v>225</v>
      </c>
      <c r="W4" t="s">
        <v>279</v>
      </c>
      <c r="X4" t="s">
        <v>371</v>
      </c>
      <c r="Y4" t="s">
        <v>164</v>
      </c>
      <c r="Z4" t="s">
        <v>188</v>
      </c>
      <c r="AA4" t="s">
        <v>291</v>
      </c>
      <c r="AB4" t="s">
        <v>233</v>
      </c>
      <c r="AC4" t="s">
        <v>341</v>
      </c>
      <c r="AD4" t="s">
        <v>316</v>
      </c>
      <c r="AE4" t="s">
        <v>380</v>
      </c>
    </row>
    <row r="5" spans="4:31" x14ac:dyDescent="0.25">
      <c r="D5" t="str">
        <f>IF('FORMULARIO 2 ENCUESTA'!F$21="Carchi",Hoja3!H5,(IF('FORMULARIO 2 ENCUESTA'!F$21="Imbabura",Hoja3!I5,(IF('FORMULARIO 2 ENCUESTA'!F$21="Pichincha",Hoja3!J5,(IF('FORMULARIO 2 ENCUESTA'!F$21="Cotopaxi",Hoja3!K5,(IF('FORMULARIO 2 ENCUESTA'!F$21="Tungurahua",Hoja3!L5,(IF('FORMULARIO 2 ENCUESTA'!F$21="Bolívar",Hoja3!L5,(IF('FORMULARIO 2 ENCUESTA'!F$21="Chimborazo",Hoja3!M5,(IF('FORMULARIO 2 ENCUESTA'!F$21="Cañar",Hoja3!N5,(IF('FORMULARIO 2 ENCUESTA'!F$21="Azuay",Hoja3!O5,(IF('FORMULARIO 2 ENCUESTA'!F$21="Loja",Hoja3!P5,(IF('FORMULARIO 2 ENCUESTA'!F$21="Loja",Hoja3!Q5,(IF('FORMULARIO 2 ENCUESTA'!F$21="Sto. Domingo de los Tsachilas",Hoja3!R5,(IF('FORMULARIO 2 ENCUESTA'!F$21="Sucumbíos",Hoja3!S5,(IF('FORMULARIO 2 ENCUESTA'!F$21="Napo",Hoja3!T5,(IF('FORMULARIO 2 ENCUESTA'!F$21="Pastaza",Hoja3!U5,(IF('FORMULARIO 2 ENCUESTA'!F$21="Orellana",Hoja3!V5,(IF('FORMULARIO 2 ENCUESTA'!F$21="Morona Santiago",Hoja3!W5,(IF('FORMULARIO 2 ENCUESTA'!F$21="Zamora Chinchipe",Hoja3!X5,(IF('FORMULARIO 2 ENCUESTA'!F$21="Esmeraldas",Hoja3!Y5,(IF('FORMULARIO 2 ENCUESTA'!F$21="Manabí",Hoja3!Z5,(IF('FORMULARIO 2 ENCUESTA'!F$21="Guayas",Hoja3!AA5,(IF('FORMULARIO 2 ENCUESTA'!F$21="Los Ríos",Hoja3!AB5,(IF('FORMULARIO 2 ENCUESTA'!F$21="El Oro",Hoja3!AC5,(IF('FORMULARIO 2 ENCUESTA'!F$21="Santa Elena",Hoja3!AD5,(IF('FORMULARIO 2 ENCUESTA'!F$21="Galápagos",Hoja '[1]3'!AE5,"")))))))))))))))))))))))))))))))))))))))))))))))))</f>
        <v/>
      </c>
      <c r="H5" t="s">
        <v>169</v>
      </c>
      <c r="I5" t="s">
        <v>174</v>
      </c>
      <c r="J5" t="s">
        <v>215</v>
      </c>
      <c r="K5" t="s">
        <v>250</v>
      </c>
      <c r="L5" t="s">
        <v>264</v>
      </c>
      <c r="M5" t="s">
        <v>256</v>
      </c>
      <c r="N5" t="s">
        <v>277</v>
      </c>
      <c r="O5" t="s">
        <v>320</v>
      </c>
      <c r="P5" t="s">
        <v>327</v>
      </c>
      <c r="Q5" t="s">
        <v>356</v>
      </c>
      <c r="S5" t="s">
        <v>182</v>
      </c>
      <c r="T5" t="s">
        <v>221</v>
      </c>
      <c r="U5" t="s">
        <v>230</v>
      </c>
      <c r="V5" t="s">
        <v>226</v>
      </c>
      <c r="W5" t="s">
        <v>280</v>
      </c>
      <c r="X5" t="s">
        <v>372</v>
      </c>
      <c r="Y5" t="s">
        <v>165</v>
      </c>
      <c r="Z5" t="s">
        <v>189</v>
      </c>
      <c r="AA5" t="s">
        <v>292</v>
      </c>
      <c r="AB5" t="s">
        <v>234</v>
      </c>
      <c r="AC5" t="s">
        <v>342</v>
      </c>
      <c r="AD5" t="s">
        <v>317</v>
      </c>
      <c r="AE5" t="s">
        <v>381</v>
      </c>
    </row>
    <row r="6" spans="4:31" x14ac:dyDescent="0.25">
      <c r="D6" t="str">
        <f>IF('FORMULARIO 2 ENCUESTA'!F$21="Carchi",Hoja3!H6,(IF('FORMULARIO 2 ENCUESTA'!F$21="Imbabura",Hoja3!I6,(IF('FORMULARIO 2 ENCUESTA'!F$21="Pichincha",Hoja3!J6,(IF('FORMULARIO 2 ENCUESTA'!F$21="Cotopaxi",Hoja3!K6,(IF('FORMULARIO 2 ENCUESTA'!F$21="Tungurahua",Hoja3!L6,(IF('FORMULARIO 2 ENCUESTA'!F$21="Bolívar",Hoja3!L6,(IF('FORMULARIO 2 ENCUESTA'!F$21="Chimborazo",Hoja3!M6,(IF('FORMULARIO 2 ENCUESTA'!F$21="Cañar",Hoja3!N6,(IF('FORMULARIO 2 ENCUESTA'!F$21="Azuay",Hoja3!O6,(IF('FORMULARIO 2 ENCUESTA'!F$21="Loja",Hoja3!P6,(IF('FORMULARIO 2 ENCUESTA'!F$21="Loja",Hoja3!Q6,(IF('FORMULARIO 2 ENCUESTA'!F$21="Sto. Domingo de los Tsachilas",Hoja3!R6,(IF('FORMULARIO 2 ENCUESTA'!F$21="Sucumbíos",Hoja3!S6,(IF('FORMULARIO 2 ENCUESTA'!F$21="Napo",Hoja3!T6,(IF('FORMULARIO 2 ENCUESTA'!F$21="Pastaza",Hoja3!U6,(IF('FORMULARIO 2 ENCUESTA'!F$21="Orellana",Hoja3!V6,(IF('FORMULARIO 2 ENCUESTA'!F$21="Morona Santiago",Hoja3!W6,(IF('FORMULARIO 2 ENCUESTA'!F$21="Zamora Chinchipe",Hoja3!X6,(IF('FORMULARIO 2 ENCUESTA'!F$21="Esmeraldas",Hoja3!Y6,(IF('FORMULARIO 2 ENCUESTA'!F$21="Manabí",Hoja3!Z6,(IF('FORMULARIO 2 ENCUESTA'!F$21="Guayas",Hoja3!AA6,(IF('FORMULARIO 2 ENCUESTA'!F$21="Los Ríos",Hoja3!AB6,(IF('FORMULARIO 2 ENCUESTA'!F$21="El Oro",Hoja3!AC6,(IF('FORMULARIO 2 ENCUESTA'!F$21="Santa Elena",Hoja3!AD6,(IF('FORMULARIO 2 ENCUESTA'!F$21="Galápagos",Hoja '[1]3'!AE6,"")))))))))))))))))))))))))))))))))))))))))))))))))</f>
        <v/>
      </c>
      <c r="H6" t="s">
        <v>171</v>
      </c>
      <c r="I6" t="s">
        <v>178</v>
      </c>
      <c r="J6" t="s">
        <v>212</v>
      </c>
      <c r="K6" t="s">
        <v>249</v>
      </c>
      <c r="L6" t="s">
        <v>266</v>
      </c>
      <c r="M6" t="s">
        <v>254</v>
      </c>
      <c r="N6" t="s">
        <v>271</v>
      </c>
      <c r="O6" t="s">
        <v>321</v>
      </c>
      <c r="P6" t="s">
        <v>328</v>
      </c>
      <c r="Q6" t="s">
        <v>357</v>
      </c>
      <c r="S6" t="s">
        <v>183</v>
      </c>
      <c r="T6" t="s">
        <v>222</v>
      </c>
      <c r="U6" t="s">
        <v>231</v>
      </c>
      <c r="V6" t="s">
        <v>227</v>
      </c>
      <c r="W6" t="s">
        <v>281</v>
      </c>
      <c r="X6" t="s">
        <v>373</v>
      </c>
      <c r="Y6" t="s">
        <v>166</v>
      </c>
      <c r="Z6" t="s">
        <v>190</v>
      </c>
      <c r="AA6" t="s">
        <v>293</v>
      </c>
      <c r="AB6" t="s">
        <v>235</v>
      </c>
      <c r="AC6" t="s">
        <v>343</v>
      </c>
    </row>
    <row r="7" spans="4:31" x14ac:dyDescent="0.25">
      <c r="D7" t="str">
        <f>IF('FORMULARIO 2 ENCUESTA'!F$21="Carchi",Hoja3!H7,(IF('FORMULARIO 2 ENCUESTA'!F$21="Imbabura",Hoja3!I7,(IF('FORMULARIO 2 ENCUESTA'!F$21="Pichincha",Hoja3!J7,(IF('FORMULARIO 2 ENCUESTA'!F$21="Cotopaxi",Hoja3!K7,(IF('FORMULARIO 2 ENCUESTA'!F$21="Tungurahua",Hoja3!L7,(IF('FORMULARIO 2 ENCUESTA'!F$21="Bolívar",Hoja3!L7,(IF('FORMULARIO 2 ENCUESTA'!F$21="Chimborazo",Hoja3!M7,(IF('FORMULARIO 2 ENCUESTA'!F$21="Cañar",Hoja3!N7,(IF('FORMULARIO 2 ENCUESTA'!F$21="Azuay",Hoja3!O7,(IF('FORMULARIO 2 ENCUESTA'!F$21="Loja",Hoja3!P7,(IF('FORMULARIO 2 ENCUESTA'!F$21="Loja",Hoja3!Q7,(IF('FORMULARIO 2 ENCUESTA'!F$21="Sto. Domingo de los Tsachilas",Hoja3!R7,(IF('FORMULARIO 2 ENCUESTA'!F$21="Sucumbíos",Hoja3!S7,(IF('FORMULARIO 2 ENCUESTA'!F$21="Napo",Hoja3!T7,(IF('FORMULARIO 2 ENCUESTA'!F$21="Pastaza",Hoja3!U7,(IF('FORMULARIO 2 ENCUESTA'!F$21="Orellana",Hoja3!V7,(IF('FORMULARIO 2 ENCUESTA'!F$21="Morona Santiago",Hoja3!W7,(IF('FORMULARIO 2 ENCUESTA'!F$21="Zamora Chinchipe",Hoja3!X7,(IF('FORMULARIO 2 ENCUESTA'!F$21="Esmeraldas",Hoja3!Y7,(IF('FORMULARIO 2 ENCUESTA'!F$21="Manabí",Hoja3!Z7,(IF('FORMULARIO 2 ENCUESTA'!F$21="Guayas",Hoja3!AA7,(IF('FORMULARIO 2 ENCUESTA'!F$21="Los Ríos",Hoja3!AB7,(IF('FORMULARIO 2 ENCUESTA'!F$21="El Oro",Hoja3!AC7,(IF('FORMULARIO 2 ENCUESTA'!F$21="Santa Elena",Hoja3!AD7,(IF('FORMULARIO 2 ENCUESTA'!F$21="Galápagos",Hoja '[1]3'!AE7,"")))))))))))))))))))))))))))))))))))))))))))))))))</f>
        <v/>
      </c>
      <c r="H7" t="s">
        <v>172</v>
      </c>
      <c r="I7" t="s">
        <v>179</v>
      </c>
      <c r="J7" t="s">
        <v>211</v>
      </c>
      <c r="K7" t="s">
        <v>251</v>
      </c>
      <c r="L7" t="s">
        <v>261</v>
      </c>
      <c r="M7" t="s">
        <v>252</v>
      </c>
      <c r="N7" t="s">
        <v>276</v>
      </c>
      <c r="O7" t="s">
        <v>322</v>
      </c>
      <c r="P7" t="s">
        <v>329</v>
      </c>
      <c r="Q7" t="s">
        <v>358</v>
      </c>
      <c r="S7" t="s">
        <v>184</v>
      </c>
      <c r="T7" t="s">
        <v>223</v>
      </c>
      <c r="W7" t="s">
        <v>282</v>
      </c>
      <c r="X7" t="s">
        <v>374</v>
      </c>
      <c r="Y7" t="s">
        <v>167</v>
      </c>
      <c r="Z7" t="s">
        <v>191</v>
      </c>
      <c r="AA7" t="s">
        <v>294</v>
      </c>
      <c r="AB7" t="s">
        <v>236</v>
      </c>
      <c r="AC7" t="s">
        <v>344</v>
      </c>
    </row>
    <row r="8" spans="4:31" x14ac:dyDescent="0.25">
      <c r="D8" t="str">
        <f>IF('FORMULARIO 2 ENCUESTA'!F$21="Carchi",Hoja3!H8,(IF('FORMULARIO 2 ENCUESTA'!F$21="Imbabura",Hoja3!I8,(IF('FORMULARIO 2 ENCUESTA'!F$21="Pichincha",Hoja3!J8,(IF('FORMULARIO 2 ENCUESTA'!F$21="Cotopaxi",Hoja3!K8,(IF('FORMULARIO 2 ENCUESTA'!F$21="Tungurahua",Hoja3!L8,(IF('FORMULARIO 2 ENCUESTA'!F$21="Bolívar",Hoja3!L8,(IF('FORMULARIO 2 ENCUESTA'!F$21="Chimborazo",Hoja3!M8,(IF('FORMULARIO 2 ENCUESTA'!F$21="Cañar",Hoja3!N8,(IF('FORMULARIO 2 ENCUESTA'!F$21="Azuay",Hoja3!O8,(IF('FORMULARIO 2 ENCUESTA'!F$21="Loja",Hoja3!P8,(IF('FORMULARIO 2 ENCUESTA'!F$21="Loja",Hoja3!Q8,(IF('FORMULARIO 2 ENCUESTA'!F$21="Sto. Domingo de los Tsachilas",Hoja3!R8,(IF('FORMULARIO 2 ENCUESTA'!F$21="Sucumbíos",Hoja3!S8,(IF('FORMULARIO 2 ENCUESTA'!F$21="Napo",Hoja3!T8,(IF('FORMULARIO 2 ENCUESTA'!F$21="Pastaza",Hoja3!U8,(IF('FORMULARIO 2 ENCUESTA'!F$21="Orellana",Hoja3!V8,(IF('FORMULARIO 2 ENCUESTA'!F$21="Morona Santiago",Hoja3!W8,(IF('FORMULARIO 2 ENCUESTA'!F$21="Zamora Chinchipe",Hoja3!X8,(IF('FORMULARIO 2 ENCUESTA'!F$21="Esmeraldas",Hoja3!Y8,(IF('FORMULARIO 2 ENCUESTA'!F$21="Manabí",Hoja3!Z8,(IF('FORMULARIO 2 ENCUESTA'!F$21="Guayas",Hoja3!AA8,(IF('FORMULARIO 2 ENCUESTA'!F$21="Los Ríos",Hoja3!AB8,(IF('FORMULARIO 2 ENCUESTA'!F$21="El Oro",Hoja3!AC8,(IF('FORMULARIO 2 ENCUESTA'!F$21="Santa Elena",Hoja3!AD8,(IF('FORMULARIO 2 ENCUESTA'!F$21="Galápagos",Hoja '[1]3'!AE8,"")))))))))))))))))))))))))))))))))))))))))))))))))</f>
        <v/>
      </c>
      <c r="H8" t="s">
        <v>168</v>
      </c>
      <c r="I8" t="s">
        <v>175</v>
      </c>
      <c r="J8" t="s">
        <v>217</v>
      </c>
      <c r="K8" t="s">
        <v>248</v>
      </c>
      <c r="L8" t="s">
        <v>263</v>
      </c>
      <c r="M8" t="s">
        <v>253</v>
      </c>
      <c r="N8" t="s">
        <v>274</v>
      </c>
      <c r="O8" t="s">
        <v>323</v>
      </c>
      <c r="P8" t="s">
        <v>330</v>
      </c>
      <c r="Q8" t="s">
        <v>359</v>
      </c>
      <c r="S8" t="s">
        <v>185</v>
      </c>
      <c r="W8" t="s">
        <v>283</v>
      </c>
      <c r="X8" t="s">
        <v>375</v>
      </c>
      <c r="Z8" t="s">
        <v>192</v>
      </c>
      <c r="AA8" t="s">
        <v>295</v>
      </c>
      <c r="AB8" t="s">
        <v>237</v>
      </c>
      <c r="AC8" t="s">
        <v>345</v>
      </c>
    </row>
    <row r="9" spans="4:31" x14ac:dyDescent="0.25">
      <c r="D9" t="str">
        <f>IF('FORMULARIO 2 ENCUESTA'!F$21="Carchi",Hoja3!H9,(IF('FORMULARIO 2 ENCUESTA'!F$21="Imbabura",Hoja3!I9,(IF('FORMULARIO 2 ENCUESTA'!F$21="Pichincha",Hoja3!J9,(IF('FORMULARIO 2 ENCUESTA'!F$21="Cotopaxi",Hoja3!K9,(IF('FORMULARIO 2 ENCUESTA'!F$21="Tungurahua",Hoja3!L9,(IF('FORMULARIO 2 ENCUESTA'!F$21="Bolívar",Hoja3!L9,(IF('FORMULARIO 2 ENCUESTA'!F$21="Chimborazo",Hoja3!M9,(IF('FORMULARIO 2 ENCUESTA'!F$21="Cañar",Hoja3!N9,(IF('FORMULARIO 2 ENCUESTA'!F$21="Azuay",Hoja3!O9,(IF('FORMULARIO 2 ENCUESTA'!F$21="Loja",Hoja3!P9,(IF('FORMULARIO 2 ENCUESTA'!F$21="Loja",Hoja3!Q9,(IF('FORMULARIO 2 ENCUESTA'!F$21="Sto. Domingo de los Tsachilas",Hoja3!R9,(IF('FORMULARIO 2 ENCUESTA'!F$21="Sucumbíos",Hoja3!S9,(IF('FORMULARIO 2 ENCUESTA'!F$21="Napo",Hoja3!T9,(IF('FORMULARIO 2 ENCUESTA'!F$21="Pastaza",Hoja3!U9,(IF('FORMULARIO 2 ENCUESTA'!F$21="Orellana",Hoja3!V9,(IF('FORMULARIO 2 ENCUESTA'!F$21="Morona Santiago",Hoja3!W9,(IF('FORMULARIO 2 ENCUESTA'!F$21="Zamora Chinchipe",Hoja3!X9,(IF('FORMULARIO 2 ENCUESTA'!F$21="Esmeraldas",Hoja3!Y9,(IF('FORMULARIO 2 ENCUESTA'!F$21="Manabí",Hoja3!Z9,(IF('FORMULARIO 2 ENCUESTA'!F$21="Guayas",Hoja3!AA9,(IF('FORMULARIO 2 ENCUESTA'!F$21="Los Ríos",Hoja3!AB9,(IF('FORMULARIO 2 ENCUESTA'!F$21="El Oro",Hoja3!AC9,(IF('FORMULARIO 2 ENCUESTA'!F$21="Santa Elena",Hoja3!AD9,(IF('FORMULARIO 2 ENCUESTA'!F$21="Galápagos",Hoja '[1]3'!AE9,"")))))))))))))))))))))))))))))))))))))))))))))))))</f>
        <v/>
      </c>
      <c r="J9" t="s">
        <v>213</v>
      </c>
      <c r="K9" t="s">
        <v>245</v>
      </c>
      <c r="L9" t="s">
        <v>260</v>
      </c>
      <c r="M9" t="s">
        <v>257</v>
      </c>
      <c r="N9" t="s">
        <v>268</v>
      </c>
      <c r="O9" t="s">
        <v>324</v>
      </c>
      <c r="P9" t="s">
        <v>331</v>
      </c>
      <c r="Q9" t="s">
        <v>360</v>
      </c>
      <c r="S9" t="s">
        <v>186</v>
      </c>
      <c r="W9" t="s">
        <v>284</v>
      </c>
      <c r="X9" t="s">
        <v>376</v>
      </c>
      <c r="Z9" t="s">
        <v>193</v>
      </c>
      <c r="AA9" t="s">
        <v>296</v>
      </c>
      <c r="AB9" t="s">
        <v>238</v>
      </c>
      <c r="AC9" t="s">
        <v>346</v>
      </c>
    </row>
    <row r="10" spans="4:31" x14ac:dyDescent="0.25">
      <c r="D10" t="str">
        <f>IF('FORMULARIO 2 ENCUESTA'!F$21="Carchi",Hoja3!H10,(IF('FORMULARIO 2 ENCUESTA'!F$21="Imbabura",Hoja3!I10,(IF('FORMULARIO 2 ENCUESTA'!F$21="Pichincha",Hoja3!J10,(IF('FORMULARIO 2 ENCUESTA'!F$21="Cotopaxi",Hoja3!K10,(IF('FORMULARIO 2 ENCUESTA'!F$21="Tungurahua",Hoja3!L10,(IF('FORMULARIO 2 ENCUESTA'!F$21="Bolívar",Hoja3!L10,(IF('FORMULARIO 2 ENCUESTA'!F$21="Chimborazo",Hoja3!M10,(IF('FORMULARIO 2 ENCUESTA'!F$21="Cañar",Hoja3!N10,(IF('FORMULARIO 2 ENCUESTA'!F$21="Azuay",Hoja3!O10,(IF('FORMULARIO 2 ENCUESTA'!F$21="Loja",Hoja3!P10,(IF('FORMULARIO 2 ENCUESTA'!F$21="Loja",Hoja3!Q10,(IF('FORMULARIO 2 ENCUESTA'!F$21="Sto. Domingo de los Tsachilas",Hoja3!R10,(IF('FORMULARIO 2 ENCUESTA'!F$21="Sucumbíos",Hoja3!S10,(IF('FORMULARIO 2 ENCUESTA'!F$21="Napo",Hoja3!T10,(IF('FORMULARIO 2 ENCUESTA'!F$21="Pastaza",Hoja3!U10,(IF('FORMULARIO 2 ENCUESTA'!F$21="Orellana",Hoja3!V10,(IF('FORMULARIO 2 ENCUESTA'!F$21="Morona Santiago",Hoja3!W10,(IF('FORMULARIO 2 ENCUESTA'!F$21="Zamora Chinchipe",Hoja3!X10,(IF('FORMULARIO 2 ENCUESTA'!F$21="Esmeraldas",Hoja3!Y10,(IF('FORMULARIO 2 ENCUESTA'!F$21="Manabí",Hoja3!Z10,(IF('FORMULARIO 2 ENCUESTA'!F$21="Guayas",Hoja3!AA10,(IF('FORMULARIO 2 ENCUESTA'!F$21="Los Ríos",Hoja3!AB10,(IF('FORMULARIO 2 ENCUESTA'!F$21="El Oro",Hoja3!AC10,(IF('FORMULARIO 2 ENCUESTA'!F$21="Santa Elena",Hoja3!AD10,(IF('FORMULARIO 2 ENCUESTA'!F$21="Galápagos",Hoja '[1]3'!AE10,"")))))))))))))))))))))))))))))))))))))))))))))))))</f>
        <v/>
      </c>
      <c r="J10" t="s">
        <v>214</v>
      </c>
      <c r="L10" t="s">
        <v>267</v>
      </c>
      <c r="N10" t="s">
        <v>273</v>
      </c>
      <c r="P10" t="s">
        <v>332</v>
      </c>
      <c r="Q10" t="s">
        <v>361</v>
      </c>
      <c r="W10" t="s">
        <v>285</v>
      </c>
      <c r="X10" t="s">
        <v>377</v>
      </c>
      <c r="Z10" t="s">
        <v>194</v>
      </c>
      <c r="AA10" t="s">
        <v>297</v>
      </c>
      <c r="AB10" t="s">
        <v>239</v>
      </c>
      <c r="AC10" t="s">
        <v>347</v>
      </c>
    </row>
    <row r="11" spans="4:31" x14ac:dyDescent="0.25">
      <c r="D11" t="str">
        <f>IF('FORMULARIO 2 ENCUESTA'!F$21="Carchi",Hoja3!H11,(IF('FORMULARIO 2 ENCUESTA'!F$21="Imbabura",Hoja3!I11,(IF('FORMULARIO 2 ENCUESTA'!F$21="Pichincha",Hoja3!J11,(IF('FORMULARIO 2 ENCUESTA'!F$21="Cotopaxi",Hoja3!K11,(IF('FORMULARIO 2 ENCUESTA'!F$21="Tungurahua",Hoja3!L11,(IF('FORMULARIO 2 ENCUESTA'!F$21="Bolívar",Hoja3!L11,(IF('FORMULARIO 2 ENCUESTA'!F$21="Chimborazo",Hoja3!M11,(IF('FORMULARIO 2 ENCUESTA'!F$21="Cañar",Hoja3!N11,(IF('FORMULARIO 2 ENCUESTA'!F$21="Azuay",Hoja3!O11,(IF('FORMULARIO 2 ENCUESTA'!F$21="Loja",Hoja3!P11,(IF('FORMULARIO 2 ENCUESTA'!F$21="Loja",Hoja3!Q11,(IF('FORMULARIO 2 ENCUESTA'!F$21="Sto. Domingo de los Tsachilas",Hoja3!R11,(IF('FORMULARIO 2 ENCUESTA'!F$21="Sucumbíos",Hoja3!S11,(IF('FORMULARIO 2 ENCUESTA'!F$21="Napo",Hoja3!T11,(IF('FORMULARIO 2 ENCUESTA'!F$21="Pastaza",Hoja3!U11,(IF('FORMULARIO 2 ENCUESTA'!F$21="Orellana",Hoja3!V11,(IF('FORMULARIO 2 ENCUESTA'!F$21="Morona Santiago",Hoja3!W11,(IF('FORMULARIO 2 ENCUESTA'!F$21="Zamora Chinchipe",Hoja3!X11,(IF('FORMULARIO 2 ENCUESTA'!F$21="Esmeraldas",Hoja3!Y11,(IF('FORMULARIO 2 ENCUESTA'!F$21="Manabí",Hoja3!Z11,(IF('FORMULARIO 2 ENCUESTA'!F$21="Guayas",Hoja3!AA11,(IF('FORMULARIO 2 ENCUESTA'!F$21="Los Ríos",Hoja3!AB11,(IF('FORMULARIO 2 ENCUESTA'!F$21="El Oro",Hoja3!AC11,(IF('FORMULARIO 2 ENCUESTA'!F$21="Santa Elena",Hoja3!AD11,(IF('FORMULARIO 2 ENCUESTA'!F$21="Galápagos",Hoja '[1]3'!AE11,"")))))))))))))))))))))))))))))))))))))))))))))))))</f>
        <v/>
      </c>
      <c r="L11" t="s">
        <v>265</v>
      </c>
      <c r="N11" t="s">
        <v>269</v>
      </c>
      <c r="P11" t="s">
        <v>333</v>
      </c>
      <c r="Q11" t="s">
        <v>362</v>
      </c>
      <c r="W11" t="s">
        <v>286</v>
      </c>
      <c r="X11" t="s">
        <v>378</v>
      </c>
      <c r="Z11" t="s">
        <v>195</v>
      </c>
      <c r="AA11" t="s">
        <v>298</v>
      </c>
      <c r="AB11" t="s">
        <v>240</v>
      </c>
      <c r="AC11" t="s">
        <v>348</v>
      </c>
    </row>
    <row r="12" spans="4:31" x14ac:dyDescent="0.25">
      <c r="D12" t="str">
        <f>IF('FORMULARIO 2 ENCUESTA'!F$21="Carchi",Hoja3!H12,(IF('FORMULARIO 2 ENCUESTA'!F$21="Imbabura",Hoja3!I12,(IF('FORMULARIO 2 ENCUESTA'!F$21="Pichincha",Hoja3!J12,(IF('FORMULARIO 2 ENCUESTA'!F$21="Cotopaxi",Hoja3!K12,(IF('FORMULARIO 2 ENCUESTA'!F$21="Tungurahua",Hoja3!L12,(IF('FORMULARIO 2 ENCUESTA'!F$21="Bolívar",Hoja3!L12,(IF('FORMULARIO 2 ENCUESTA'!F$21="Chimborazo",Hoja3!M12,(IF('FORMULARIO 2 ENCUESTA'!F$21="Cañar",Hoja3!N12,(IF('FORMULARIO 2 ENCUESTA'!F$21="Azuay",Hoja3!O12,(IF('FORMULARIO 2 ENCUESTA'!F$21="Loja",Hoja3!P12,(IF('FORMULARIO 2 ENCUESTA'!F$21="Loja",Hoja3!Q12,(IF('FORMULARIO 2 ENCUESTA'!F$21="Sto. Domingo de los Tsachilas",Hoja3!R12,(IF('FORMULARIO 2 ENCUESTA'!F$21="Sucumbíos",Hoja3!S12,(IF('FORMULARIO 2 ENCUESTA'!F$21="Napo",Hoja3!T12,(IF('FORMULARIO 2 ENCUESTA'!F$21="Pastaza",Hoja3!U12,(IF('FORMULARIO 2 ENCUESTA'!F$21="Orellana",Hoja3!V12,(IF('FORMULARIO 2 ENCUESTA'!F$21="Morona Santiago",Hoja3!W12,(IF('FORMULARIO 2 ENCUESTA'!F$21="Zamora Chinchipe",Hoja3!X12,(IF('FORMULARIO 2 ENCUESTA'!F$21="Esmeraldas",Hoja3!Y12,(IF('FORMULARIO 2 ENCUESTA'!F$21="Manabí",Hoja3!Z12,(IF('FORMULARIO 2 ENCUESTA'!F$21="Guayas",Hoja3!AA12,(IF('FORMULARIO 2 ENCUESTA'!F$21="Los Ríos",Hoja3!AB12,(IF('FORMULARIO 2 ENCUESTA'!F$21="El Oro",Hoja3!AC12,(IF('FORMULARIO 2 ENCUESTA'!F$21="Santa Elena",Hoja3!AD12,(IF('FORMULARIO 2 ENCUESTA'!F$21="Galápagos",Hoja '[1]3'!AE12,"")))))))))))))))))))))))))))))))))))))))))))))))))</f>
        <v/>
      </c>
      <c r="N12" t="s">
        <v>270</v>
      </c>
      <c r="P12" t="s">
        <v>334</v>
      </c>
      <c r="Q12" t="s">
        <v>363</v>
      </c>
      <c r="W12" t="s">
        <v>287</v>
      </c>
      <c r="Z12" t="s">
        <v>196</v>
      </c>
      <c r="AA12" t="s">
        <v>299</v>
      </c>
      <c r="AB12" t="s">
        <v>241</v>
      </c>
      <c r="AC12" t="s">
        <v>349</v>
      </c>
    </row>
    <row r="13" spans="4:31" x14ac:dyDescent="0.25">
      <c r="D13" t="str">
        <f>IF('FORMULARIO 2 ENCUESTA'!F$21="Carchi",Hoja3!H13,(IF('FORMULARIO 2 ENCUESTA'!F$21="Imbabura",Hoja3!I13,(IF('FORMULARIO 2 ENCUESTA'!F$21="Pichincha",Hoja3!J13,(IF('FORMULARIO 2 ENCUESTA'!F$21="Cotopaxi",Hoja3!K13,(IF('FORMULARIO 2 ENCUESTA'!F$21="Tungurahua",Hoja3!L13,(IF('FORMULARIO 2 ENCUESTA'!F$21="Bolívar",Hoja3!L13,(IF('FORMULARIO 2 ENCUESTA'!F$21="Chimborazo",Hoja3!M13,(IF('FORMULARIO 2 ENCUESTA'!F$21="Cañar",Hoja3!N13,(IF('FORMULARIO 2 ENCUESTA'!F$21="Azuay",Hoja3!O13,(IF('FORMULARIO 2 ENCUESTA'!F$21="Loja",Hoja3!P13,(IF('FORMULARIO 2 ENCUESTA'!F$21="Loja",Hoja3!Q13,(IF('FORMULARIO 2 ENCUESTA'!F$21="Sto. Domingo de los Tsachilas",Hoja3!R13,(IF('FORMULARIO 2 ENCUESTA'!F$21="Sucumbíos",Hoja3!S13,(IF('FORMULARIO 2 ENCUESTA'!F$21="Napo",Hoja3!T13,(IF('FORMULARIO 2 ENCUESTA'!F$21="Pastaza",Hoja3!U13,(IF('FORMULARIO 2 ENCUESTA'!F$21="Orellana",Hoja3!V13,(IF('FORMULARIO 2 ENCUESTA'!F$21="Morona Santiago",Hoja3!W13,(IF('FORMULARIO 2 ENCUESTA'!F$21="Zamora Chinchipe",Hoja3!X13,(IF('FORMULARIO 2 ENCUESTA'!F$21="Esmeraldas",Hoja3!Y13,(IF('FORMULARIO 2 ENCUESTA'!F$21="Manabí",Hoja3!Z13,(IF('FORMULARIO 2 ENCUESTA'!F$21="Guayas",Hoja3!AA13,(IF('FORMULARIO 2 ENCUESTA'!F$21="Los Ríos",Hoja3!AB13,(IF('FORMULARIO 2 ENCUESTA'!F$21="El Oro",Hoja3!AC13,(IF('FORMULARIO 2 ENCUESTA'!F$21="Santa Elena",Hoja3!AD13,(IF('FORMULARIO 2 ENCUESTA'!F$21="Galápagos",Hoja '[1]3'!AE13,"")))))))))))))))))))))))))))))))))))))))))))))))))</f>
        <v/>
      </c>
      <c r="P13" t="s">
        <v>335</v>
      </c>
      <c r="Q13" t="s">
        <v>364</v>
      </c>
      <c r="W13" t="s">
        <v>288</v>
      </c>
      <c r="Z13" t="s">
        <v>197</v>
      </c>
      <c r="AA13" t="s">
        <v>300</v>
      </c>
      <c r="AB13" t="s">
        <v>242</v>
      </c>
      <c r="AC13" t="s">
        <v>350</v>
      </c>
    </row>
    <row r="14" spans="4:31" x14ac:dyDescent="0.25">
      <c r="D14" t="str">
        <f>IF('FORMULARIO 2 ENCUESTA'!F$21="Carchi",Hoja3!H14,(IF('FORMULARIO 2 ENCUESTA'!F$21="Imbabura",Hoja3!I14,(IF('FORMULARIO 2 ENCUESTA'!F$21="Pichincha",Hoja3!J14,(IF('FORMULARIO 2 ENCUESTA'!F$21="Cotopaxi",Hoja3!K14,(IF('FORMULARIO 2 ENCUESTA'!F$21="Tungurahua",Hoja3!L14,(IF('FORMULARIO 2 ENCUESTA'!F$21="Bolívar",Hoja3!L14,(IF('FORMULARIO 2 ENCUESTA'!F$21="Chimborazo",Hoja3!M14,(IF('FORMULARIO 2 ENCUESTA'!F$21="Cañar",Hoja3!N14,(IF('FORMULARIO 2 ENCUESTA'!F$21="Azuay",Hoja3!O14,(IF('FORMULARIO 2 ENCUESTA'!F$21="Loja",Hoja3!P14,(IF('FORMULARIO 2 ENCUESTA'!F$21="Loja",Hoja3!Q14,(IF('FORMULARIO 2 ENCUESTA'!F$21="Sto. Domingo de los Tsachilas",Hoja3!R14,(IF('FORMULARIO 2 ENCUESTA'!F$21="Sucumbíos",Hoja3!S14,(IF('FORMULARIO 2 ENCUESTA'!F$21="Napo",Hoja3!T14,(IF('FORMULARIO 2 ENCUESTA'!F$21="Pastaza",Hoja3!U14,(IF('FORMULARIO 2 ENCUESTA'!F$21="Orellana",Hoja3!V14,(IF('FORMULARIO 2 ENCUESTA'!F$21="Morona Santiago",Hoja3!W14,(IF('FORMULARIO 2 ENCUESTA'!F$21="Zamora Chinchipe",Hoja3!X14,(IF('FORMULARIO 2 ENCUESTA'!F$21="Esmeraldas",Hoja3!Y14,(IF('FORMULARIO 2 ENCUESTA'!F$21="Manabí",Hoja3!Z14,(IF('FORMULARIO 2 ENCUESTA'!F$21="Guayas",Hoja3!AA14,(IF('FORMULARIO 2 ENCUESTA'!F$21="Los Ríos",Hoja3!AB14,(IF('FORMULARIO 2 ENCUESTA'!F$21="El Oro",Hoja3!AC14,(IF('FORMULARIO 2 ENCUESTA'!F$21="Santa Elena",Hoja3!AD14,(IF('FORMULARIO 2 ENCUESTA'!F$21="Galápagos",Hoja '[1]3'!AE14,"")))))))))))))))))))))))))))))))))))))))))))))))))</f>
        <v/>
      </c>
      <c r="P14" t="s">
        <v>336</v>
      </c>
      <c r="Q14" t="s">
        <v>365</v>
      </c>
      <c r="W14" t="s">
        <v>289</v>
      </c>
      <c r="Z14" t="s">
        <v>198</v>
      </c>
      <c r="AA14" t="s">
        <v>301</v>
      </c>
      <c r="AB14" t="s">
        <v>243</v>
      </c>
      <c r="AC14" t="s">
        <v>351</v>
      </c>
    </row>
    <row r="15" spans="4:31" x14ac:dyDescent="0.25">
      <c r="D15" t="str">
        <f>IF('FORMULARIO 2 ENCUESTA'!F$21="Carchi",Hoja3!H15,(IF('FORMULARIO 2 ENCUESTA'!F$21="Imbabura",Hoja3!I15,(IF('FORMULARIO 2 ENCUESTA'!F$21="Pichincha",Hoja3!J15,(IF('FORMULARIO 2 ENCUESTA'!F$21="Cotopaxi",Hoja3!K15,(IF('FORMULARIO 2 ENCUESTA'!F$21="Tungurahua",Hoja3!L15,(IF('FORMULARIO 2 ENCUESTA'!F$21="Bolívar",Hoja3!L15,(IF('FORMULARIO 2 ENCUESTA'!F$21="Chimborazo",Hoja3!M15,(IF('FORMULARIO 2 ENCUESTA'!F$21="Cañar",Hoja3!N15,(IF('FORMULARIO 2 ENCUESTA'!F$21="Azuay",Hoja3!O15,(IF('FORMULARIO 2 ENCUESTA'!F$21="Loja",Hoja3!P15,(IF('FORMULARIO 2 ENCUESTA'!F$21="Loja",Hoja3!Q15,(IF('FORMULARIO 2 ENCUESTA'!F$21="Sto. Domingo de los Tsachilas",Hoja3!R15,(IF('FORMULARIO 2 ENCUESTA'!F$21="Sucumbíos",Hoja3!S15,(IF('FORMULARIO 2 ENCUESTA'!F$21="Napo",Hoja3!T15,(IF('FORMULARIO 2 ENCUESTA'!F$21="Pastaza",Hoja3!U15,(IF('FORMULARIO 2 ENCUESTA'!F$21="Orellana",Hoja3!V15,(IF('FORMULARIO 2 ENCUESTA'!F$21="Morona Santiago",Hoja3!W15,(IF('FORMULARIO 2 ENCUESTA'!F$21="Zamora Chinchipe",Hoja3!X15,(IF('FORMULARIO 2 ENCUESTA'!F$21="Esmeraldas",Hoja3!Y15,(IF('FORMULARIO 2 ENCUESTA'!F$21="Manabí",Hoja3!Z15,(IF('FORMULARIO 2 ENCUESTA'!F$21="Guayas",Hoja3!AA15,(IF('FORMULARIO 2 ENCUESTA'!F$21="Los Ríos",Hoja3!AB15,(IF('FORMULARIO 2 ENCUESTA'!F$21="El Oro",Hoja3!AC15,(IF('FORMULARIO 2 ENCUESTA'!F$21="Santa Elena",Hoja3!AD15,(IF('FORMULARIO 2 ENCUESTA'!F$21="Galápagos",Hoja '[1]3'!AE15,"")))))))))))))))))))))))))))))))))))))))))))))))))</f>
        <v/>
      </c>
      <c r="P15" t="s">
        <v>337</v>
      </c>
      <c r="Q15" t="s">
        <v>366</v>
      </c>
      <c r="Z15" t="s">
        <v>199</v>
      </c>
      <c r="AA15" t="s">
        <v>302</v>
      </c>
      <c r="AB15" t="s">
        <v>244</v>
      </c>
      <c r="AC15" t="s">
        <v>352</v>
      </c>
    </row>
    <row r="16" spans="4:31" x14ac:dyDescent="0.25">
      <c r="D16" t="str">
        <f>IF('FORMULARIO 2 ENCUESTA'!F$21="Carchi",Hoja3!H16,(IF('FORMULARIO 2 ENCUESTA'!F$21="Imbabura",Hoja3!I16,(IF('FORMULARIO 2 ENCUESTA'!F$21="Pichincha",Hoja3!J16,(IF('FORMULARIO 2 ENCUESTA'!F$21="Cotopaxi",Hoja3!K16,(IF('FORMULARIO 2 ENCUESTA'!F$21="Tungurahua",Hoja3!L16,(IF('FORMULARIO 2 ENCUESTA'!F$21="Bolívar",Hoja3!L16,(IF('FORMULARIO 2 ENCUESTA'!F$21="Chimborazo",Hoja3!M16,(IF('FORMULARIO 2 ENCUESTA'!F$21="Cañar",Hoja3!N16,(IF('FORMULARIO 2 ENCUESTA'!F$21="Azuay",Hoja3!O16,(IF('FORMULARIO 2 ENCUESTA'!F$21="Loja",Hoja3!P16,(IF('FORMULARIO 2 ENCUESTA'!F$21="Loja",Hoja3!Q16,(IF('FORMULARIO 2 ENCUESTA'!F$21="Sto. Domingo de los Tsachilas",Hoja3!R16,(IF('FORMULARIO 2 ENCUESTA'!F$21="Sucumbíos",Hoja3!S16,(IF('FORMULARIO 2 ENCUESTA'!F$21="Napo",Hoja3!T16,(IF('FORMULARIO 2 ENCUESTA'!F$21="Pastaza",Hoja3!U16,(IF('FORMULARIO 2 ENCUESTA'!F$21="Orellana",Hoja3!V16,(IF('FORMULARIO 2 ENCUESTA'!F$21="Morona Santiago",Hoja3!W16,(IF('FORMULARIO 2 ENCUESTA'!F$21="Zamora Chinchipe",Hoja3!X16,(IF('FORMULARIO 2 ENCUESTA'!F$21="Esmeraldas",Hoja3!Y16,(IF('FORMULARIO 2 ENCUESTA'!F$21="Manabí",Hoja3!Z16,(IF('FORMULARIO 2 ENCUESTA'!F$21="Guayas",Hoja3!AA16,(IF('FORMULARIO 2 ENCUESTA'!F$21="Los Ríos",Hoja3!AB16,(IF('FORMULARIO 2 ENCUESTA'!F$21="El Oro",Hoja3!AC16,(IF('FORMULARIO 2 ENCUESTA'!F$21="Santa Elena",Hoja3!AD16,(IF('FORMULARIO 2 ENCUESTA'!F$21="Galápagos",Hoja '[1]3'!AE16,"")))))))))))))))))))))))))))))))))))))))))))))))))</f>
        <v/>
      </c>
      <c r="P16" t="s">
        <v>338</v>
      </c>
      <c r="Q16" t="s">
        <v>367</v>
      </c>
      <c r="Z16" t="s">
        <v>200</v>
      </c>
      <c r="AA16" t="s">
        <v>303</v>
      </c>
      <c r="AC16" t="s">
        <v>353</v>
      </c>
    </row>
    <row r="17" spans="4:27" x14ac:dyDescent="0.25">
      <c r="D17" t="str">
        <f>IF('FORMULARIO 2 ENCUESTA'!F$21="Carchi",Hoja3!H17,(IF('FORMULARIO 2 ENCUESTA'!F$21="Imbabura",Hoja3!I17,(IF('FORMULARIO 2 ENCUESTA'!F$21="Pichincha",Hoja3!J17,(IF('FORMULARIO 2 ENCUESTA'!F$21="Cotopaxi",Hoja3!K17,(IF('FORMULARIO 2 ENCUESTA'!F$21="Tungurahua",Hoja3!L17,(IF('FORMULARIO 2 ENCUESTA'!F$21="Bolívar",Hoja3!L17,(IF('FORMULARIO 2 ENCUESTA'!F$21="Chimborazo",Hoja3!M17,(IF('FORMULARIO 2 ENCUESTA'!F$21="Cañar",Hoja3!N17,(IF('FORMULARIO 2 ENCUESTA'!F$21="Azuay",Hoja3!O17,(IF('FORMULARIO 2 ENCUESTA'!F$21="Loja",Hoja3!P17,(IF('FORMULARIO 2 ENCUESTA'!F$21="Loja",Hoja3!Q17,(IF('FORMULARIO 2 ENCUESTA'!F$21="Sto. Domingo de los Tsachilas",Hoja3!R17,(IF('FORMULARIO 2 ENCUESTA'!F$21="Sucumbíos",Hoja3!S17,(IF('FORMULARIO 2 ENCUESTA'!F$21="Napo",Hoja3!T17,(IF('FORMULARIO 2 ENCUESTA'!F$21="Pastaza",Hoja3!U17,(IF('FORMULARIO 2 ENCUESTA'!F$21="Orellana",Hoja3!V17,(IF('FORMULARIO 2 ENCUESTA'!F$21="Morona Santiago",Hoja3!W17,(IF('FORMULARIO 2 ENCUESTA'!F$21="Zamora Chinchipe",Hoja3!X17,(IF('FORMULARIO 2 ENCUESTA'!F$21="Esmeraldas",Hoja3!Y17,(IF('FORMULARIO 2 ENCUESTA'!F$21="Manabí",Hoja3!Z17,(IF('FORMULARIO 2 ENCUESTA'!F$21="Guayas",Hoja3!AA17,(IF('FORMULARIO 2 ENCUESTA'!F$21="Los Ríos",Hoja3!AB17,(IF('FORMULARIO 2 ENCUESTA'!F$21="El Oro",Hoja3!AC17,(IF('FORMULARIO 2 ENCUESTA'!F$21="Santa Elena",Hoja3!AD17,(IF('FORMULARIO 2 ENCUESTA'!F$21="Galápagos",Hoja '[1]3'!AE17,"")))))))))))))))))))))))))))))))))))))))))))))))))</f>
        <v/>
      </c>
      <c r="P17" t="s">
        <v>339</v>
      </c>
      <c r="Q17" t="s">
        <v>368</v>
      </c>
      <c r="Z17" t="s">
        <v>201</v>
      </c>
      <c r="AA17" t="s">
        <v>304</v>
      </c>
    </row>
    <row r="18" spans="4:27" x14ac:dyDescent="0.25">
      <c r="D18" t="str">
        <f>IF('FORMULARIO 2 ENCUESTA'!F$21="Carchi",Hoja3!H18,(IF('FORMULARIO 2 ENCUESTA'!F$21="Imbabura",Hoja3!I18,(IF('FORMULARIO 2 ENCUESTA'!F$21="Pichincha",Hoja3!J18,(IF('FORMULARIO 2 ENCUESTA'!F$21="Cotopaxi",Hoja3!K18,(IF('FORMULARIO 2 ENCUESTA'!F$21="Tungurahua",Hoja3!L18,(IF('FORMULARIO 2 ENCUESTA'!F$21="Bolívar",Hoja3!L18,(IF('FORMULARIO 2 ENCUESTA'!F$21="Chimborazo",Hoja3!M18,(IF('FORMULARIO 2 ENCUESTA'!F$21="Cañar",Hoja3!N18,(IF('FORMULARIO 2 ENCUESTA'!F$21="Azuay",Hoja3!O18,(IF('FORMULARIO 2 ENCUESTA'!F$21="Loja",Hoja3!P18,(IF('FORMULARIO 2 ENCUESTA'!F$21="Loja",Hoja3!Q18,(IF('FORMULARIO 2 ENCUESTA'!F$21="Sto. Domingo de los Tsachilas",Hoja3!R18,(IF('FORMULARIO 2 ENCUESTA'!F$21="Sucumbíos",Hoja3!S18,(IF('FORMULARIO 2 ENCUESTA'!F$21="Napo",Hoja3!T18,(IF('FORMULARIO 2 ENCUESTA'!F$21="Pastaza",Hoja3!U18,(IF('FORMULARIO 2 ENCUESTA'!F$21="Orellana",Hoja3!V18,(IF('FORMULARIO 2 ENCUESTA'!F$21="Morona Santiago",Hoja3!W18,(IF('FORMULARIO 2 ENCUESTA'!F$21="Zamora Chinchipe",Hoja3!X18,(IF('FORMULARIO 2 ENCUESTA'!F$21="Esmeraldas",Hoja3!Y18,(IF('FORMULARIO 2 ENCUESTA'!F$21="Manabí",Hoja3!Z18,(IF('FORMULARIO 2 ENCUESTA'!F$21="Guayas",Hoja3!AA18,(IF('FORMULARIO 2 ENCUESTA'!F$21="Los Ríos",Hoja3!AB18,(IF('FORMULARIO 2 ENCUESTA'!F$21="El Oro",Hoja3!AC18,(IF('FORMULARIO 2 ENCUESTA'!F$21="Santa Elena",Hoja3!AD18,(IF('FORMULARIO 2 ENCUESTA'!F$21="Galápagos",Hoja '[1]3'!AE18,"")))))))))))))))))))))))))))))))))))))))))))))))))</f>
        <v/>
      </c>
      <c r="Q18" t="s">
        <v>369</v>
      </c>
      <c r="Z18" t="s">
        <v>202</v>
      </c>
      <c r="AA18" t="s">
        <v>305</v>
      </c>
    </row>
    <row r="19" spans="4:27" x14ac:dyDescent="0.25">
      <c r="D19" t="str">
        <f>IF('FORMULARIO 2 ENCUESTA'!F$21="Carchi",Hoja3!H19,(IF('FORMULARIO 2 ENCUESTA'!F$21="Imbabura",Hoja3!I19,(IF('FORMULARIO 2 ENCUESTA'!F$21="Pichincha",Hoja3!J19,(IF('FORMULARIO 2 ENCUESTA'!F$21="Cotopaxi",Hoja3!K19,(IF('FORMULARIO 2 ENCUESTA'!F$21="Tungurahua",Hoja3!L19,(IF('FORMULARIO 2 ENCUESTA'!F$21="Bolívar",Hoja3!L19,(IF('FORMULARIO 2 ENCUESTA'!F$21="Chimborazo",Hoja3!M19,(IF('FORMULARIO 2 ENCUESTA'!F$21="Cañar",Hoja3!N19,(IF('FORMULARIO 2 ENCUESTA'!F$21="Azuay",Hoja3!O19,(IF('FORMULARIO 2 ENCUESTA'!F$21="Loja",Hoja3!P19,(IF('FORMULARIO 2 ENCUESTA'!F$21="Loja",Hoja3!Q19,(IF('FORMULARIO 2 ENCUESTA'!F$21="Sto. Domingo de los Tsachilas",Hoja3!R19,(IF('FORMULARIO 2 ENCUESTA'!F$21="Sucumbíos",Hoja3!S19,(IF('FORMULARIO 2 ENCUESTA'!F$21="Napo",Hoja3!T19,(IF('FORMULARIO 2 ENCUESTA'!F$21="Pastaza",Hoja3!U19,(IF('FORMULARIO 2 ENCUESTA'!F$21="Orellana",Hoja3!V19,(IF('FORMULARIO 2 ENCUESTA'!F$21="Morona Santiago",Hoja3!W19,(IF('FORMULARIO 2 ENCUESTA'!F$21="Zamora Chinchipe",Hoja3!X19,(IF('FORMULARIO 2 ENCUESTA'!F$21="Esmeraldas",Hoja3!Y19,(IF('FORMULARIO 2 ENCUESTA'!F$21="Manabí",Hoja3!Z19,(IF('FORMULARIO 2 ENCUESTA'!F$21="Guayas",Hoja3!AA19,(IF('FORMULARIO 2 ENCUESTA'!F$21="Los Ríos",Hoja3!AB19,(IF('FORMULARIO 2 ENCUESTA'!F$21="El Oro",Hoja3!AC19,(IF('FORMULARIO 2 ENCUESTA'!F$21="Santa Elena",Hoja3!AD19,(IF('FORMULARIO 2 ENCUESTA'!F$21="Galápagos",Hoja '[1]3'!AE19,"")))))))))))))))))))))))))))))))))))))))))))))))))</f>
        <v/>
      </c>
      <c r="Z19" t="s">
        <v>203</v>
      </c>
      <c r="AA19" t="s">
        <v>306</v>
      </c>
    </row>
    <row r="20" spans="4:27" x14ac:dyDescent="0.25">
      <c r="D20" t="str">
        <f>IF('FORMULARIO 2 ENCUESTA'!F$21="Carchi",Hoja3!H20,(IF('FORMULARIO 2 ENCUESTA'!F$21="Imbabura",Hoja3!I20,(IF('FORMULARIO 2 ENCUESTA'!F$21="Pichincha",Hoja3!J20,(IF('FORMULARIO 2 ENCUESTA'!F$21="Cotopaxi",Hoja3!K20,(IF('FORMULARIO 2 ENCUESTA'!F$21="Tungurahua",Hoja3!L20,(IF('FORMULARIO 2 ENCUESTA'!F$21="Bolívar",Hoja3!L20,(IF('FORMULARIO 2 ENCUESTA'!F$21="Chimborazo",Hoja3!M20,(IF('FORMULARIO 2 ENCUESTA'!F$21="Cañar",Hoja3!N20,(IF('FORMULARIO 2 ENCUESTA'!F$21="Azuay",Hoja3!O20,(IF('FORMULARIO 2 ENCUESTA'!F$21="Loja",Hoja3!P20,(IF('FORMULARIO 2 ENCUESTA'!F$21="Loja",Hoja3!Q20,(IF('FORMULARIO 2 ENCUESTA'!F$21="Sto. Domingo de los Tsachilas",Hoja3!R20,(IF('FORMULARIO 2 ENCUESTA'!F$21="Sucumbíos",Hoja3!S20,(IF('FORMULARIO 2 ENCUESTA'!F$21="Napo",Hoja3!T20,(IF('FORMULARIO 2 ENCUESTA'!F$21="Pastaza",Hoja3!U20,(IF('FORMULARIO 2 ENCUESTA'!F$21="Orellana",Hoja3!V20,(IF('FORMULARIO 2 ENCUESTA'!F$21="Morona Santiago",Hoja3!W20,(IF('FORMULARIO 2 ENCUESTA'!F$21="Zamora Chinchipe",Hoja3!X20,(IF('FORMULARIO 2 ENCUESTA'!F$21="Esmeraldas",Hoja3!Y20,(IF('FORMULARIO 2 ENCUESTA'!F$21="Manabí",Hoja3!Z20,(IF('FORMULARIO 2 ENCUESTA'!F$21="Guayas",Hoja3!AA20,(IF('FORMULARIO 2 ENCUESTA'!F$21="Los Ríos",Hoja3!AB20,(IF('FORMULARIO 2 ENCUESTA'!F$21="El Oro",Hoja3!AC20,(IF('FORMULARIO 2 ENCUESTA'!F$21="Santa Elena",Hoja3!AD20,(IF('FORMULARIO 2 ENCUESTA'!F$21="Galápagos",Hoja '[1]3'!AE20,"")))))))))))))))))))))))))))))))))))))))))))))))))</f>
        <v/>
      </c>
      <c r="Z20" t="s">
        <v>204</v>
      </c>
      <c r="AA20" t="s">
        <v>307</v>
      </c>
    </row>
    <row r="21" spans="4:27" x14ac:dyDescent="0.25">
      <c r="D21" t="str">
        <f>IF('FORMULARIO 2 ENCUESTA'!F$21="Carchi",Hoja3!H21,(IF('FORMULARIO 2 ENCUESTA'!F$21="Imbabura",Hoja3!I21,(IF('FORMULARIO 2 ENCUESTA'!F$21="Pichincha",Hoja3!J21,(IF('FORMULARIO 2 ENCUESTA'!F$21="Cotopaxi",Hoja3!K21,(IF('FORMULARIO 2 ENCUESTA'!F$21="Tungurahua",Hoja3!L21,(IF('FORMULARIO 2 ENCUESTA'!F$21="Bolívar",Hoja3!L21,(IF('FORMULARIO 2 ENCUESTA'!F$21="Chimborazo",Hoja3!M21,(IF('FORMULARIO 2 ENCUESTA'!F$21="Cañar",Hoja3!N21,(IF('FORMULARIO 2 ENCUESTA'!F$21="Azuay",Hoja3!O21,(IF('FORMULARIO 2 ENCUESTA'!F$21="Loja",Hoja3!P21,(IF('FORMULARIO 2 ENCUESTA'!F$21="Loja",Hoja3!Q21,(IF('FORMULARIO 2 ENCUESTA'!F$21="Sto. Domingo de los Tsachilas",Hoja3!R21,(IF('FORMULARIO 2 ENCUESTA'!F$21="Sucumbíos",Hoja3!S21,(IF('FORMULARIO 2 ENCUESTA'!F$21="Napo",Hoja3!T21,(IF('FORMULARIO 2 ENCUESTA'!F$21="Pastaza",Hoja3!U21,(IF('FORMULARIO 2 ENCUESTA'!F$21="Orellana",Hoja3!V21,(IF('FORMULARIO 2 ENCUESTA'!F$21="Morona Santiago",Hoja3!W21,(IF('FORMULARIO 2 ENCUESTA'!F$21="Zamora Chinchipe",Hoja3!X21,(IF('FORMULARIO 2 ENCUESTA'!F$21="Esmeraldas",Hoja3!Y21,(IF('FORMULARIO 2 ENCUESTA'!F$21="Manabí",Hoja3!Z21,(IF('FORMULARIO 2 ENCUESTA'!F$21="Guayas",Hoja3!AA21,(IF('FORMULARIO 2 ENCUESTA'!F$21="Los Ríos",Hoja3!AB21,(IF('FORMULARIO 2 ENCUESTA'!F$21="El Oro",Hoja3!AC21,(IF('FORMULARIO 2 ENCUESTA'!F$21="Santa Elena",Hoja3!AD21,(IF('FORMULARIO 2 ENCUESTA'!F$21="Galápagos",Hoja '[1]3'!AE21,"")))))))))))))))))))))))))))))))))))))))))))))))))</f>
        <v/>
      </c>
      <c r="Z21" t="s">
        <v>205</v>
      </c>
      <c r="AA21" t="s">
        <v>308</v>
      </c>
    </row>
    <row r="22" spans="4:27" x14ac:dyDescent="0.25">
      <c r="D22" t="str">
        <f>IF('FORMULARIO 2 ENCUESTA'!F$21="Carchi",Hoja3!H22,(IF('FORMULARIO 2 ENCUESTA'!F$21="Imbabura",Hoja3!I22,(IF('FORMULARIO 2 ENCUESTA'!F$21="Pichincha",Hoja3!J22,(IF('FORMULARIO 2 ENCUESTA'!F$21="Cotopaxi",Hoja3!K22,(IF('FORMULARIO 2 ENCUESTA'!F$21="Tungurahua",Hoja3!L22,(IF('FORMULARIO 2 ENCUESTA'!F$21="Bolívar",Hoja3!L22,(IF('FORMULARIO 2 ENCUESTA'!F$21="Chimborazo",Hoja3!M22,(IF('FORMULARIO 2 ENCUESTA'!F$21="Cañar",Hoja3!N22,(IF('FORMULARIO 2 ENCUESTA'!F$21="Azuay",Hoja3!O22,(IF('FORMULARIO 2 ENCUESTA'!F$21="Loja",Hoja3!P22,(IF('FORMULARIO 2 ENCUESTA'!F$21="Loja",Hoja3!Q22,(IF('FORMULARIO 2 ENCUESTA'!F$21="Sto. Domingo de los Tsachilas",Hoja3!R22,(IF('FORMULARIO 2 ENCUESTA'!F$21="Sucumbíos",Hoja3!S22,(IF('FORMULARIO 2 ENCUESTA'!F$21="Napo",Hoja3!T22,(IF('FORMULARIO 2 ENCUESTA'!F$21="Pastaza",Hoja3!U22,(IF('FORMULARIO 2 ENCUESTA'!F$21="Orellana",Hoja3!V22,(IF('FORMULARIO 2 ENCUESTA'!F$21="Morona Santiago",Hoja3!W22,(IF('FORMULARIO 2 ENCUESTA'!F$21="Zamora Chinchipe",Hoja3!X22,(IF('FORMULARIO 2 ENCUESTA'!F$21="Esmeraldas",Hoja3!Y22,(IF('FORMULARIO 2 ENCUESTA'!F$21="Manabí",Hoja3!Z22,(IF('FORMULARIO 2 ENCUESTA'!F$21="Guayas",Hoja3!AA22,(IF('FORMULARIO 2 ENCUESTA'!F$21="Los Ríos",Hoja3!AB22,(IF('FORMULARIO 2 ENCUESTA'!F$21="El Oro",Hoja3!AC22,(IF('FORMULARIO 2 ENCUESTA'!F$21="Santa Elena",Hoja3!AD22,(IF('FORMULARIO 2 ENCUESTA'!F$21="Galápagos",Hoja '[1]3'!AE22,"")))))))))))))))))))))))))))))))))))))))))))))))))</f>
        <v/>
      </c>
      <c r="Z22" t="s">
        <v>206</v>
      </c>
      <c r="AA22" t="s">
        <v>309</v>
      </c>
    </row>
    <row r="23" spans="4:27" x14ac:dyDescent="0.25">
      <c r="D23" t="str">
        <f>IF('FORMULARIO 2 ENCUESTA'!F$21="Carchi",Hoja3!H23,(IF('FORMULARIO 2 ENCUESTA'!F$21="Imbabura",Hoja3!I23,(IF('FORMULARIO 2 ENCUESTA'!F$21="Pichincha",Hoja3!J23,(IF('FORMULARIO 2 ENCUESTA'!F$21="Cotopaxi",Hoja3!K23,(IF('FORMULARIO 2 ENCUESTA'!F$21="Tungurahua",Hoja3!L23,(IF('FORMULARIO 2 ENCUESTA'!F$21="Bolívar",Hoja3!L23,(IF('FORMULARIO 2 ENCUESTA'!F$21="Chimborazo",Hoja3!M23,(IF('FORMULARIO 2 ENCUESTA'!F$21="Cañar",Hoja3!N23,(IF('FORMULARIO 2 ENCUESTA'!F$21="Azuay",Hoja3!O23,(IF('FORMULARIO 2 ENCUESTA'!F$21="Loja",Hoja3!P23,(IF('FORMULARIO 2 ENCUESTA'!F$21="Loja",Hoja3!Q23,(IF('FORMULARIO 2 ENCUESTA'!F$21="Sto. Domingo de los Tsachilas",Hoja3!R23,(IF('FORMULARIO 2 ENCUESTA'!F$21="Sucumbíos",Hoja3!S23,(IF('FORMULARIO 2 ENCUESTA'!F$21="Napo",Hoja3!T23,(IF('FORMULARIO 2 ENCUESTA'!F$21="Pastaza",Hoja3!U23,(IF('FORMULARIO 2 ENCUESTA'!F$21="Orellana",Hoja3!V23,(IF('FORMULARIO 2 ENCUESTA'!F$21="Morona Santiago",Hoja3!W23,(IF('FORMULARIO 2 ENCUESTA'!F$21="Zamora Chinchipe",Hoja3!X23,(IF('FORMULARIO 2 ENCUESTA'!F$21="Esmeraldas",Hoja3!Y23,(IF('FORMULARIO 2 ENCUESTA'!F$21="Manabí",Hoja3!Z23,(IF('FORMULARIO 2 ENCUESTA'!F$21="Guayas",Hoja3!AA23,(IF('FORMULARIO 2 ENCUESTA'!F$21="Los Ríos",Hoja3!AB23,(IF('FORMULARIO 2 ENCUESTA'!F$21="El Oro",Hoja3!AC23,(IF('FORMULARIO 2 ENCUESTA'!F$21="Santa Elena",Hoja3!AD23,(IF('FORMULARIO 2 ENCUESTA'!F$21="Galápagos",Hoja '[1]3'!AE23,"")))))))))))))))))))))))))))))))))))))))))))))))))</f>
        <v/>
      </c>
      <c r="Z23" t="s">
        <v>207</v>
      </c>
      <c r="AA23" t="s">
        <v>310</v>
      </c>
    </row>
    <row r="24" spans="4:27" x14ac:dyDescent="0.25">
      <c r="D24" t="str">
        <f>IF('FORMULARIO 2 ENCUESTA'!F$21="Carchi",Hoja3!H24,(IF('FORMULARIO 2 ENCUESTA'!F$21="Imbabura",Hoja3!I24,(IF('FORMULARIO 2 ENCUESTA'!F$21="Pichincha",Hoja3!J24,(IF('FORMULARIO 2 ENCUESTA'!F$21="Cotopaxi",Hoja3!K24,(IF('FORMULARIO 2 ENCUESTA'!F$21="Tungurahua",Hoja3!L24,(IF('FORMULARIO 2 ENCUESTA'!F$21="Bolívar",Hoja3!L24,(IF('FORMULARIO 2 ENCUESTA'!F$21="Chimborazo",Hoja3!M24,(IF('FORMULARIO 2 ENCUESTA'!F$21="Cañar",Hoja3!N24,(IF('FORMULARIO 2 ENCUESTA'!F$21="Azuay",Hoja3!O24,(IF('FORMULARIO 2 ENCUESTA'!F$21="Loja",Hoja3!P24,(IF('FORMULARIO 2 ENCUESTA'!F$21="Loja",Hoja3!Q24,(IF('FORMULARIO 2 ENCUESTA'!F$21="Sto. Domingo de los Tsachilas",Hoja3!R24,(IF('FORMULARIO 2 ENCUESTA'!F$21="Sucumbíos",Hoja3!S24,(IF('FORMULARIO 2 ENCUESTA'!F$21="Napo",Hoja3!T24,(IF('FORMULARIO 2 ENCUESTA'!F$21="Pastaza",Hoja3!U24,(IF('FORMULARIO 2 ENCUESTA'!F$21="Orellana",Hoja3!V24,(IF('FORMULARIO 2 ENCUESTA'!F$21="Morona Santiago",Hoja3!W24,(IF('FORMULARIO 2 ENCUESTA'!F$21="Zamora Chinchipe",Hoja3!X24,(IF('FORMULARIO 2 ENCUESTA'!F$21="Esmeraldas",Hoja3!Y24,(IF('FORMULARIO 2 ENCUESTA'!F$21="Manabí",Hoja3!Z24,(IF('FORMULARIO 2 ENCUESTA'!F$21="Guayas",Hoja3!AA24,(IF('FORMULARIO 2 ENCUESTA'!F$21="Los Ríos",Hoja3!AB24,(IF('FORMULARIO 2 ENCUESTA'!F$21="El Oro",Hoja3!AC24,(IF('FORMULARIO 2 ENCUESTA'!F$21="Santa Elena",Hoja3!AD24,(IF('FORMULARIO 2 ENCUESTA'!F$21="Galápagos",Hoja '[1]3'!AE24,"")))))))))))))))))))))))))))))))))))))))))))))))))</f>
        <v/>
      </c>
      <c r="Z24" t="s">
        <v>208</v>
      </c>
      <c r="AA24" t="s">
        <v>311</v>
      </c>
    </row>
    <row r="25" spans="4:27" x14ac:dyDescent="0.25">
      <c r="D25" t="str">
        <f>IF('FORMULARIO 2 ENCUESTA'!F$21="Carchi",Hoja3!H25,(IF('FORMULARIO 2 ENCUESTA'!F$21="Imbabura",Hoja3!I25,(IF('FORMULARIO 2 ENCUESTA'!F$21="Pichincha",Hoja3!J25,(IF('FORMULARIO 2 ENCUESTA'!F$21="Cotopaxi",Hoja3!K25,(IF('FORMULARIO 2 ENCUESTA'!F$21="Tungurahua",Hoja3!L25,(IF('FORMULARIO 2 ENCUESTA'!F$21="Bolívar",Hoja3!L25,(IF('FORMULARIO 2 ENCUESTA'!F$21="Chimborazo",Hoja3!M25,(IF('FORMULARIO 2 ENCUESTA'!F$21="Cañar",Hoja3!N25,(IF('FORMULARIO 2 ENCUESTA'!F$21="Azuay",Hoja3!O25,(IF('FORMULARIO 2 ENCUESTA'!F$21="Loja",Hoja3!P25,(IF('FORMULARIO 2 ENCUESTA'!F$21="Loja",Hoja3!Q25,(IF('FORMULARIO 2 ENCUESTA'!F$21="Sto. Domingo de los Tsachilas",Hoja3!R25,(IF('FORMULARIO 2 ENCUESTA'!F$21="Sucumbíos",Hoja3!S25,(IF('FORMULARIO 2 ENCUESTA'!F$21="Napo",Hoja3!T25,(IF('FORMULARIO 2 ENCUESTA'!F$21="Pastaza",Hoja3!U25,(IF('FORMULARIO 2 ENCUESTA'!F$21="Orellana",Hoja3!V25,(IF('FORMULARIO 2 ENCUESTA'!F$21="Morona Santiago",Hoja3!W25,(IF('FORMULARIO 2 ENCUESTA'!F$21="Zamora Chinchipe",Hoja3!X25,(IF('FORMULARIO 2 ENCUESTA'!F$21="Esmeraldas",Hoja3!Y25,(IF('FORMULARIO 2 ENCUESTA'!F$21="Manabí",Hoja3!Z25,(IF('FORMULARIO 2 ENCUESTA'!F$21="Guayas",Hoja3!AA25,(IF('FORMULARIO 2 ENCUESTA'!F$21="Los Ríos",Hoja3!AB25,(IF('FORMULARIO 2 ENCUESTA'!F$21="El Oro",Hoja3!AC25,(IF('FORMULARIO 2 ENCUESTA'!F$21="Santa Elena",Hoja3!AD25,(IF('FORMULARIO 2 ENCUESTA'!F$21="Galápagos",Hoja '[1]3'!AE25,"")))))))))))))))))))))))))))))))))))))))))))))))))</f>
        <v/>
      </c>
      <c r="AA25" t="s">
        <v>312</v>
      </c>
    </row>
    <row r="26" spans="4:27" x14ac:dyDescent="0.25">
      <c r="D26" t="str">
        <f>IF('FORMULARIO 2 ENCUESTA'!F$21="Carchi",Hoja3!H26,(IF('FORMULARIO 2 ENCUESTA'!F$21="Imbabura",Hoja3!I26,(IF('FORMULARIO 2 ENCUESTA'!F$21="Pichincha",Hoja3!J26,(IF('FORMULARIO 2 ENCUESTA'!F$21="Cotopaxi",Hoja3!K26,(IF('FORMULARIO 2 ENCUESTA'!F$21="Tungurahua",Hoja3!L26,(IF('FORMULARIO 2 ENCUESTA'!F$21="Bolívar",Hoja3!L26,(IF('FORMULARIO 2 ENCUESTA'!F$21="Chimborazo",Hoja3!M26,(IF('FORMULARIO 2 ENCUESTA'!F$21="Cañar",Hoja3!N26,(IF('FORMULARIO 2 ENCUESTA'!F$21="Azuay",Hoja3!O26,(IF('FORMULARIO 2 ENCUESTA'!F$21="Loja",Hoja3!P26,(IF('FORMULARIO 2 ENCUESTA'!F$21="Loja",Hoja3!Q26,(IF('FORMULARIO 2 ENCUESTA'!F$21="Sto. Domingo de los Tsachilas",Hoja3!R26,(IF('FORMULARIO 2 ENCUESTA'!F$21="Sucumbíos",Hoja3!S26,(IF('FORMULARIO 2 ENCUESTA'!F$21="Napo",Hoja3!T26,(IF('FORMULARIO 2 ENCUESTA'!F$21="Pastaza",Hoja3!U26,(IF('FORMULARIO 2 ENCUESTA'!F$21="Orellana",Hoja3!V26,(IF('FORMULARIO 2 ENCUESTA'!F$21="Morona Santiago",Hoja3!W26,(IF('FORMULARIO 2 ENCUESTA'!F$21="Zamora Chinchipe",Hoja3!X26,(IF('FORMULARIO 2 ENCUESTA'!F$21="Esmeraldas",Hoja3!Y26,(IF('FORMULARIO 2 ENCUESTA'!F$21="Manabí",Hoja3!Z26,(IF('FORMULARIO 2 ENCUESTA'!F$21="Guayas",Hoja3!AA26,(IF('FORMULARIO 2 ENCUESTA'!F$21="Los Ríos",Hoja3!AB26,(IF('FORMULARIO 2 ENCUESTA'!F$21="El Oro",Hoja3!AC26,(IF('FORMULARIO 2 ENCUESTA'!F$21="Santa Elena",Hoja3!AD26,(IF('FORMULARIO 2 ENCUESTA'!F$21="Galápagos",Hoja '[1]3'!AE26,"")))))))))))))))))))))))))))))))))))))))))))))))))</f>
        <v/>
      </c>
      <c r="AA26" t="s">
        <v>313</v>
      </c>
    </row>
    <row r="27" spans="4:27" x14ac:dyDescent="0.25">
      <c r="D27" t="str">
        <f>IF('FORMULARIO 2 ENCUESTA'!F$21="Carchi",Hoja3!H27,(IF('FORMULARIO 2 ENCUESTA'!F$21="Imbabura",Hoja3!I27,(IF('FORMULARIO 2 ENCUESTA'!F$21="Pichincha",Hoja3!J27,(IF('FORMULARIO 2 ENCUESTA'!F$21="Cotopaxi",Hoja3!K27,(IF('FORMULARIO 2 ENCUESTA'!F$21="Tungurahua",Hoja3!L27,(IF('FORMULARIO 2 ENCUESTA'!F$21="Bolívar",Hoja3!L27,(IF('FORMULARIO 2 ENCUESTA'!F$21="Chimborazo",Hoja3!M27,(IF('FORMULARIO 2 ENCUESTA'!F$21="Cañar",Hoja3!N27,(IF('FORMULARIO 2 ENCUESTA'!F$21="Azuay",Hoja3!O27,(IF('FORMULARIO 2 ENCUESTA'!F$21="Loja",Hoja3!P27,(IF('FORMULARIO 2 ENCUESTA'!F$21="Loja",Hoja3!Q27,(IF('FORMULARIO 2 ENCUESTA'!F$21="Sto. Domingo de los Tsachilas",Hoja3!R27,(IF('FORMULARIO 2 ENCUESTA'!F$21="Sucumbíos",Hoja3!S27,(IF('FORMULARIO 2 ENCUESTA'!F$21="Napo",Hoja3!T27,(IF('FORMULARIO 2 ENCUESTA'!F$21="Pastaza",Hoja3!U27,(IF('FORMULARIO 2 ENCUESTA'!F$21="Orellana",Hoja3!V27,(IF('FORMULARIO 2 ENCUESTA'!F$21="Morona Santiago",Hoja3!W27,(IF('FORMULARIO 2 ENCUESTA'!F$21="Zamora Chinchipe",Hoja3!X27,(IF('FORMULARIO 2 ENCUESTA'!F$21="Esmeraldas",Hoja3!Y27,(IF('FORMULARIO 2 ENCUESTA'!F$21="Manabí",Hoja3!Z27,(IF('FORMULARIO 2 ENCUESTA'!F$21="Guayas",Hoja3!AA27,(IF('FORMULARIO 2 ENCUESTA'!F$21="Los Ríos",Hoja3!AB27,(IF('FORMULARIO 2 ENCUESTA'!F$21="El Oro",Hoja3!AC27,(IF('FORMULARIO 2 ENCUESTA'!F$21="Santa Elena",Hoja3!AD27,(IF('FORMULARIO 2 ENCUESTA'!F$21="Galápagos",Hoja '[1]3'!AE27,"")))))))))))))))))))))))))))))))))))))))))))))))))</f>
        <v/>
      </c>
      <c r="AA27" t="s">
        <v>314</v>
      </c>
    </row>
    <row r="28" spans="4:27" x14ac:dyDescent="0.25">
      <c r="D28" t="str">
        <f>IF('FORMULARIO 2 ENCUESTA'!F46="Carchi",Hoja3!H28,(IF('FORMULARIO 2 ENCUESTA'!F46="Imbabura",Hoja3!I28,(IF('FORMULARIO 2 ENCUESTA'!F46="Pichincha",Hoja3!J28,(IF('FORMULARIO 2 ENCUESTA'!F46="Cotopaxi",Hoja3!K28,(IF('FORMULARIO 2 ENCUESTA'!F46="Tungurahua",Hoja3!L28,(IF('FORMULARIO 2 ENCUESTA'!F46="Bolívar",Hoja3!L28,(IF('FORMULARIO 2 ENCUESTA'!F46="Chimborazo",Hoja3!M28,(IF('FORMULARIO 2 ENCUESTA'!F46="Cañar",Hoja3!N28,(IF('FORMULARIO 2 ENCUESTA'!F46="Azuay",Hoja3!O28,(IF('FORMULARIO 2 ENCUESTA'!F46="Loja",Hoja3!P28,(IF('FORMULARIO 2 ENCUESTA'!F46="Loja",Hoja3!Q28,(IF('FORMULARIO 2 ENCUESTA'!F46="Sto. Domingo de los Tsachilas",Hoja3!R28,(IF('FORMULARIO 2 ENCUESTA'!F46="Sucumbíos",Hoja3!S28,(IF('FORMULARIO 2 ENCUESTA'!F46="Napo",Hoja3!T28,(IF('FORMULARIO 2 ENCUESTA'!F46="Pastaza",Hoja3!U28,(IF('FORMULARIO 2 ENCUESTA'!F46="Orellana",Hoja3!V28,(IF('FORMULARIO 2 ENCUESTA'!F46="Morona Santiago",Hoja3!W28,(IF('FORMULARIO 2 ENCUESTA'!F46="Zamora Chinchipe",Hoja3!X28,(IF('FORMULARIO 2 ENCUESTA'!F46="Esmeraldas",Hoja3!Y28,(IF('FORMULARIO 2 ENCUESTA'!F46="Manabí",Hoja3!Z28,(IF('FORMULARIO 2 ENCUESTA'!F46="Guayas",Hoja3!AA28,(IF('FORMULARIO 2 ENCUESTA'!F46="Los Ríos",Hoja3!AB28,(IF('FORMULARIO 2 ENCUESTA'!F46="El Oro",Hoja3!AC28,(IF('FORMULARIO 2 ENCUESTA'!F46="Santa Elena",Hoja3!AD28,(IF('FORMULARIO 2 ENCUESTA'!F46="Galápagos",Hoja '[1]3'!AE28,"")))))))))))))))))))))))))))))))))))))))))))))))))</f>
        <v/>
      </c>
      <c r="H28" t="s">
        <v>227</v>
      </c>
    </row>
    <row r="29" spans="4:27" x14ac:dyDescent="0.25">
      <c r="H29" t="s">
        <v>275</v>
      </c>
    </row>
    <row r="30" spans="4:27" x14ac:dyDescent="0.25">
      <c r="H30" t="s">
        <v>303</v>
      </c>
    </row>
    <row r="31" spans="4:27" x14ac:dyDescent="0.25">
      <c r="H31" t="s">
        <v>259</v>
      </c>
    </row>
    <row r="32" spans="4:27" x14ac:dyDescent="0.25">
      <c r="H32" t="s">
        <v>177</v>
      </c>
    </row>
    <row r="33" spans="8:8" x14ac:dyDescent="0.25">
      <c r="H33" t="s">
        <v>230</v>
      </c>
    </row>
    <row r="34" spans="8:8" x14ac:dyDescent="0.25">
      <c r="H34" t="s">
        <v>221</v>
      </c>
    </row>
    <row r="35" spans="8:8" x14ac:dyDescent="0.25">
      <c r="H35" t="s">
        <v>347</v>
      </c>
    </row>
    <row r="36" spans="8:8" x14ac:dyDescent="0.25">
      <c r="H36" t="s">
        <v>346</v>
      </c>
    </row>
    <row r="37" spans="8:8" x14ac:dyDescent="0.25">
      <c r="H37" t="s">
        <v>322</v>
      </c>
    </row>
    <row r="38" spans="8:8" x14ac:dyDescent="0.25">
      <c r="H38" t="s">
        <v>240</v>
      </c>
    </row>
    <row r="39" spans="8:8" x14ac:dyDescent="0.25">
      <c r="H39" t="s">
        <v>243</v>
      </c>
    </row>
    <row r="40" spans="8:8" x14ac:dyDescent="0.25">
      <c r="H40" t="s">
        <v>314</v>
      </c>
    </row>
    <row r="41" spans="8:8" x14ac:dyDescent="0.25">
      <c r="H41" t="s">
        <v>351</v>
      </c>
    </row>
    <row r="42" spans="8:8" x14ac:dyDescent="0.25">
      <c r="H42" t="s">
        <v>291</v>
      </c>
    </row>
    <row r="43" spans="8:8" x14ac:dyDescent="0.25">
      <c r="H43" t="s">
        <v>262</v>
      </c>
    </row>
    <row r="44" spans="8:8" x14ac:dyDescent="0.25">
      <c r="H44" t="s">
        <v>323</v>
      </c>
    </row>
    <row r="45" spans="8:8" x14ac:dyDescent="0.25">
      <c r="H45" t="s">
        <v>173</v>
      </c>
    </row>
    <row r="46" spans="8:8" x14ac:dyDescent="0.25">
      <c r="H46" t="s">
        <v>197</v>
      </c>
    </row>
    <row r="47" spans="8:8" x14ac:dyDescent="0.25">
      <c r="H47" t="s">
        <v>232</v>
      </c>
    </row>
    <row r="48" spans="8:8" x14ac:dyDescent="0.25">
      <c r="H48" t="s">
        <v>255</v>
      </c>
    </row>
    <row r="49" spans="8:8" x14ac:dyDescent="0.25">
      <c r="H49" t="s">
        <v>366</v>
      </c>
    </row>
    <row r="50" spans="8:8" x14ac:dyDescent="0.25">
      <c r="H50" t="s">
        <v>335</v>
      </c>
    </row>
    <row r="51" spans="8:8" x14ac:dyDescent="0.25">
      <c r="H51" t="s">
        <v>319</v>
      </c>
    </row>
    <row r="52" spans="8:8" x14ac:dyDescent="0.25">
      <c r="H52" t="s">
        <v>223</v>
      </c>
    </row>
    <row r="53" spans="8:8" x14ac:dyDescent="0.25">
      <c r="H53" t="s">
        <v>182</v>
      </c>
    </row>
    <row r="54" spans="8:8" x14ac:dyDescent="0.25">
      <c r="H54" t="s">
        <v>358</v>
      </c>
    </row>
    <row r="55" spans="8:8" x14ac:dyDescent="0.25">
      <c r="H55" t="s">
        <v>216</v>
      </c>
    </row>
    <row r="56" spans="8:8" x14ac:dyDescent="0.25">
      <c r="H56" t="s">
        <v>362</v>
      </c>
    </row>
    <row r="57" spans="8:8" x14ac:dyDescent="0.25">
      <c r="H57" t="s">
        <v>374</v>
      </c>
    </row>
    <row r="58" spans="8:8" x14ac:dyDescent="0.25">
      <c r="H58" t="s">
        <v>264</v>
      </c>
    </row>
    <row r="59" spans="8:8" x14ac:dyDescent="0.25">
      <c r="H59" t="s">
        <v>356</v>
      </c>
    </row>
    <row r="60" spans="8:8" x14ac:dyDescent="0.25">
      <c r="H60" t="s">
        <v>272</v>
      </c>
    </row>
    <row r="61" spans="8:8" x14ac:dyDescent="0.25">
      <c r="H61" t="s">
        <v>343</v>
      </c>
    </row>
    <row r="62" spans="8:8" x14ac:dyDescent="0.25">
      <c r="H62" t="s">
        <v>258</v>
      </c>
    </row>
    <row r="63" spans="8:8" x14ac:dyDescent="0.25">
      <c r="H63" t="s">
        <v>256</v>
      </c>
    </row>
    <row r="64" spans="8:8" x14ac:dyDescent="0.25">
      <c r="H64" t="s">
        <v>378</v>
      </c>
    </row>
    <row r="65" spans="8:8" x14ac:dyDescent="0.25">
      <c r="H65" t="s">
        <v>188</v>
      </c>
    </row>
    <row r="66" spans="8:8" x14ac:dyDescent="0.25">
      <c r="H66" t="s">
        <v>330</v>
      </c>
    </row>
    <row r="67" spans="8:8" x14ac:dyDescent="0.25">
      <c r="H67" t="s">
        <v>277</v>
      </c>
    </row>
    <row r="68" spans="8:8" x14ac:dyDescent="0.25">
      <c r="H68" t="s">
        <v>292</v>
      </c>
    </row>
    <row r="69" spans="8:8" x14ac:dyDescent="0.25">
      <c r="H69" t="s">
        <v>271</v>
      </c>
    </row>
    <row r="70" spans="8:8" x14ac:dyDescent="0.25">
      <c r="H70" t="s">
        <v>308</v>
      </c>
    </row>
    <row r="71" spans="8:8" x14ac:dyDescent="0.25">
      <c r="H71" t="s">
        <v>176</v>
      </c>
    </row>
    <row r="72" spans="8:8" x14ac:dyDescent="0.25">
      <c r="H72" t="s">
        <v>332</v>
      </c>
    </row>
    <row r="73" spans="8:8" x14ac:dyDescent="0.25">
      <c r="H73" t="s">
        <v>276</v>
      </c>
    </row>
    <row r="74" spans="8:8" x14ac:dyDescent="0.25">
      <c r="H74" t="s">
        <v>185</v>
      </c>
    </row>
    <row r="75" spans="8:8" x14ac:dyDescent="0.25">
      <c r="H75" t="s">
        <v>299</v>
      </c>
    </row>
    <row r="76" spans="8:8" x14ac:dyDescent="0.25">
      <c r="H76" t="s">
        <v>324</v>
      </c>
    </row>
    <row r="77" spans="8:8" x14ac:dyDescent="0.25">
      <c r="H77" t="s">
        <v>310</v>
      </c>
    </row>
    <row r="78" spans="8:8" x14ac:dyDescent="0.25">
      <c r="H78" t="s">
        <v>254</v>
      </c>
    </row>
    <row r="79" spans="8:8" x14ac:dyDescent="0.25">
      <c r="H79" t="s">
        <v>190</v>
      </c>
    </row>
    <row r="80" spans="8:8" x14ac:dyDescent="0.25">
      <c r="H80" t="s">
        <v>219</v>
      </c>
    </row>
    <row r="81" spans="8:8" x14ac:dyDescent="0.25">
      <c r="H81" t="s">
        <v>290</v>
      </c>
    </row>
    <row r="82" spans="8:8" x14ac:dyDescent="0.25">
      <c r="H82" t="s">
        <v>340</v>
      </c>
    </row>
    <row r="83" spans="8:8" x14ac:dyDescent="0.25">
      <c r="H83" t="s">
        <v>328</v>
      </c>
    </row>
    <row r="84" spans="8:8" x14ac:dyDescent="0.25">
      <c r="H84" t="s">
        <v>372</v>
      </c>
    </row>
    <row r="85" spans="8:8" x14ac:dyDescent="0.25">
      <c r="H85" t="s">
        <v>321</v>
      </c>
    </row>
    <row r="86" spans="8:8" x14ac:dyDescent="0.25">
      <c r="H86" t="s">
        <v>309</v>
      </c>
    </row>
    <row r="87" spans="8:8" x14ac:dyDescent="0.25">
      <c r="H87" t="s">
        <v>164</v>
      </c>
    </row>
    <row r="88" spans="8:8" x14ac:dyDescent="0.25">
      <c r="H88" t="s">
        <v>166</v>
      </c>
    </row>
    <row r="89" spans="8:8" x14ac:dyDescent="0.25">
      <c r="H89" t="s">
        <v>170</v>
      </c>
    </row>
    <row r="90" spans="8:8" x14ac:dyDescent="0.25">
      <c r="H90" t="s">
        <v>369</v>
      </c>
    </row>
    <row r="91" spans="8:8" x14ac:dyDescent="0.25">
      <c r="H91" t="s">
        <v>189</v>
      </c>
    </row>
    <row r="92" spans="8:8" x14ac:dyDescent="0.25">
      <c r="H92" t="s">
        <v>225</v>
      </c>
    </row>
    <row r="93" spans="8:8" x14ac:dyDescent="0.25">
      <c r="H93" t="s">
        <v>307</v>
      </c>
    </row>
    <row r="94" spans="8:8" x14ac:dyDescent="0.25">
      <c r="H94" t="s">
        <v>337</v>
      </c>
    </row>
    <row r="95" spans="8:8" x14ac:dyDescent="0.25">
      <c r="H95" t="s">
        <v>181</v>
      </c>
    </row>
    <row r="96" spans="8:8" x14ac:dyDescent="0.25">
      <c r="H96" t="s">
        <v>367</v>
      </c>
    </row>
    <row r="97" spans="8:8" x14ac:dyDescent="0.25">
      <c r="H97" t="s">
        <v>327</v>
      </c>
    </row>
    <row r="98" spans="8:8" x14ac:dyDescent="0.25">
      <c r="H98" t="s">
        <v>329</v>
      </c>
    </row>
    <row r="99" spans="8:8" x14ac:dyDescent="0.25">
      <c r="H99" t="s">
        <v>289</v>
      </c>
    </row>
    <row r="100" spans="8:8" x14ac:dyDescent="0.25">
      <c r="H100" t="s">
        <v>274</v>
      </c>
    </row>
    <row r="101" spans="8:8" x14ac:dyDescent="0.25">
      <c r="H101" t="s">
        <v>268</v>
      </c>
    </row>
    <row r="102" spans="8:8" x14ac:dyDescent="0.25">
      <c r="H102" t="s">
        <v>252</v>
      </c>
    </row>
    <row r="103" spans="8:8" x14ac:dyDescent="0.25">
      <c r="H103" t="s">
        <v>311</v>
      </c>
    </row>
    <row r="104" spans="8:8" x14ac:dyDescent="0.25">
      <c r="H104" t="s">
        <v>280</v>
      </c>
    </row>
    <row r="105" spans="8:8" x14ac:dyDescent="0.25">
      <c r="H105" t="s">
        <v>348</v>
      </c>
    </row>
    <row r="106" spans="8:8" x14ac:dyDescent="0.25">
      <c r="H106" t="s">
        <v>174</v>
      </c>
    </row>
    <row r="107" spans="8:8" x14ac:dyDescent="0.25">
      <c r="H107" t="s">
        <v>379</v>
      </c>
    </row>
    <row r="108" spans="8:8" x14ac:dyDescent="0.25">
      <c r="H108" t="s">
        <v>296</v>
      </c>
    </row>
    <row r="109" spans="8:8" x14ac:dyDescent="0.25">
      <c r="H109" t="s">
        <v>191</v>
      </c>
    </row>
    <row r="110" spans="8:8" x14ac:dyDescent="0.25">
      <c r="H110" t="s">
        <v>200</v>
      </c>
    </row>
    <row r="111" spans="8:8" x14ac:dyDescent="0.25">
      <c r="H111" t="s">
        <v>204</v>
      </c>
    </row>
    <row r="112" spans="8:8" x14ac:dyDescent="0.25">
      <c r="H112" t="s">
        <v>196</v>
      </c>
    </row>
    <row r="113" spans="8:8" x14ac:dyDescent="0.25">
      <c r="H113" t="s">
        <v>209</v>
      </c>
    </row>
    <row r="114" spans="8:8" x14ac:dyDescent="0.25">
      <c r="H114" t="s">
        <v>226</v>
      </c>
    </row>
    <row r="115" spans="8:8" x14ac:dyDescent="0.25">
      <c r="H115" t="s">
        <v>316</v>
      </c>
    </row>
    <row r="116" spans="8:8" x14ac:dyDescent="0.25">
      <c r="H116" t="s">
        <v>246</v>
      </c>
    </row>
    <row r="117" spans="8:8" x14ac:dyDescent="0.25">
      <c r="H117" t="s">
        <v>318</v>
      </c>
    </row>
    <row r="118" spans="8:8" x14ac:dyDescent="0.25">
      <c r="H118" t="s">
        <v>183</v>
      </c>
    </row>
    <row r="119" spans="8:8" x14ac:dyDescent="0.25">
      <c r="H119" t="s">
        <v>349</v>
      </c>
    </row>
    <row r="120" spans="8:8" x14ac:dyDescent="0.25">
      <c r="H120" t="s">
        <v>253</v>
      </c>
    </row>
    <row r="121" spans="8:8" x14ac:dyDescent="0.25">
      <c r="H121" t="s">
        <v>247</v>
      </c>
    </row>
    <row r="122" spans="8:8" x14ac:dyDescent="0.25">
      <c r="H122" t="s">
        <v>287</v>
      </c>
    </row>
    <row r="123" spans="8:8" x14ac:dyDescent="0.25">
      <c r="H123" t="s">
        <v>285</v>
      </c>
    </row>
    <row r="124" spans="8:8" x14ac:dyDescent="0.25">
      <c r="H124" t="s">
        <v>355</v>
      </c>
    </row>
    <row r="125" spans="8:8" x14ac:dyDescent="0.25">
      <c r="H125" t="s">
        <v>297</v>
      </c>
    </row>
    <row r="126" spans="8:8" x14ac:dyDescent="0.25">
      <c r="H126" t="s">
        <v>224</v>
      </c>
    </row>
    <row r="127" spans="8:8" x14ac:dyDescent="0.25">
      <c r="H127" t="s">
        <v>364</v>
      </c>
    </row>
    <row r="128" spans="8:8" x14ac:dyDescent="0.25">
      <c r="H128" t="s">
        <v>341</v>
      </c>
    </row>
    <row r="129" spans="8:8" x14ac:dyDescent="0.25">
      <c r="H129" t="s">
        <v>201</v>
      </c>
    </row>
    <row r="130" spans="8:8" x14ac:dyDescent="0.25">
      <c r="H130" t="s">
        <v>350</v>
      </c>
    </row>
    <row r="131" spans="8:8" x14ac:dyDescent="0.25">
      <c r="H131" t="s">
        <v>218</v>
      </c>
    </row>
    <row r="132" spans="8:8" x14ac:dyDescent="0.25">
      <c r="H132" t="s">
        <v>228</v>
      </c>
    </row>
    <row r="133" spans="8:8" x14ac:dyDescent="0.25">
      <c r="H133" t="s">
        <v>304</v>
      </c>
    </row>
    <row r="134" spans="8:8" x14ac:dyDescent="0.25">
      <c r="H134" t="s">
        <v>169</v>
      </c>
    </row>
    <row r="135" spans="8:8" x14ac:dyDescent="0.25">
      <c r="H135" t="s">
        <v>237</v>
      </c>
    </row>
    <row r="136" spans="8:8" x14ac:dyDescent="0.25">
      <c r="H136" t="s">
        <v>266</v>
      </c>
    </row>
    <row r="137" spans="8:8" x14ac:dyDescent="0.25">
      <c r="H137" t="s">
        <v>244</v>
      </c>
    </row>
    <row r="138" spans="8:8" x14ac:dyDescent="0.25">
      <c r="H138" t="s">
        <v>202</v>
      </c>
    </row>
    <row r="139" spans="8:8" x14ac:dyDescent="0.25">
      <c r="H139" t="s">
        <v>171</v>
      </c>
    </row>
    <row r="140" spans="8:8" x14ac:dyDescent="0.25">
      <c r="H140" t="s">
        <v>281</v>
      </c>
    </row>
    <row r="141" spans="8:8" x14ac:dyDescent="0.25">
      <c r="H141" t="s">
        <v>338</v>
      </c>
    </row>
    <row r="142" spans="8:8" x14ac:dyDescent="0.25">
      <c r="H142" t="s">
        <v>376</v>
      </c>
    </row>
    <row r="143" spans="8:8" x14ac:dyDescent="0.25">
      <c r="H143" t="s">
        <v>313</v>
      </c>
    </row>
    <row r="144" spans="8:8" x14ac:dyDescent="0.25">
      <c r="H144" t="s">
        <v>306</v>
      </c>
    </row>
    <row r="145" spans="8:8" x14ac:dyDescent="0.25">
      <c r="H145" t="s">
        <v>298</v>
      </c>
    </row>
    <row r="146" spans="8:8" x14ac:dyDescent="0.25">
      <c r="H146" t="s">
        <v>357</v>
      </c>
    </row>
    <row r="147" spans="8:8" x14ac:dyDescent="0.25">
      <c r="H147" t="s">
        <v>206</v>
      </c>
    </row>
    <row r="148" spans="8:8" x14ac:dyDescent="0.25">
      <c r="H148" t="s">
        <v>339</v>
      </c>
    </row>
    <row r="149" spans="8:8" x14ac:dyDescent="0.25">
      <c r="H149" t="s">
        <v>178</v>
      </c>
    </row>
    <row r="150" spans="8:8" x14ac:dyDescent="0.25">
      <c r="H150" t="s">
        <v>279</v>
      </c>
    </row>
    <row r="151" spans="8:8" x14ac:dyDescent="0.25">
      <c r="H151" t="s">
        <v>208</v>
      </c>
    </row>
    <row r="152" spans="8:8" x14ac:dyDescent="0.25">
      <c r="H152" t="s">
        <v>377</v>
      </c>
    </row>
    <row r="153" spans="8:8" x14ac:dyDescent="0.25">
      <c r="H153" t="s">
        <v>236</v>
      </c>
    </row>
    <row r="154" spans="8:8" x14ac:dyDescent="0.25">
      <c r="H154" t="s">
        <v>293</v>
      </c>
    </row>
    <row r="155" spans="8:8" x14ac:dyDescent="0.25">
      <c r="H155" t="s">
        <v>273</v>
      </c>
    </row>
    <row r="156" spans="8:8" x14ac:dyDescent="0.25">
      <c r="H156" t="s">
        <v>278</v>
      </c>
    </row>
    <row r="157" spans="8:8" x14ac:dyDescent="0.25">
      <c r="H157" t="s">
        <v>359</v>
      </c>
    </row>
    <row r="158" spans="8:8" x14ac:dyDescent="0.25">
      <c r="H158" t="s">
        <v>250</v>
      </c>
    </row>
    <row r="159" spans="8:8" x14ac:dyDescent="0.25">
      <c r="H159" t="s">
        <v>375</v>
      </c>
    </row>
    <row r="160" spans="8:8" x14ac:dyDescent="0.25">
      <c r="H160" t="s">
        <v>342</v>
      </c>
    </row>
    <row r="161" spans="8:8" x14ac:dyDescent="0.25">
      <c r="H161" t="s">
        <v>231</v>
      </c>
    </row>
    <row r="162" spans="8:8" x14ac:dyDescent="0.25">
      <c r="H162" t="s">
        <v>261</v>
      </c>
    </row>
    <row r="163" spans="8:8" x14ac:dyDescent="0.25">
      <c r="H163" t="s">
        <v>326</v>
      </c>
    </row>
    <row r="164" spans="8:8" x14ac:dyDescent="0.25">
      <c r="H164" t="s">
        <v>187</v>
      </c>
    </row>
    <row r="165" spans="8:8" x14ac:dyDescent="0.25">
      <c r="H165" t="s">
        <v>295</v>
      </c>
    </row>
    <row r="166" spans="8:8" x14ac:dyDescent="0.25">
      <c r="H166" t="s">
        <v>215</v>
      </c>
    </row>
    <row r="167" spans="8:8" x14ac:dyDescent="0.25">
      <c r="H167" t="s">
        <v>212</v>
      </c>
    </row>
    <row r="168" spans="8:8" x14ac:dyDescent="0.25">
      <c r="H168" t="s">
        <v>263</v>
      </c>
    </row>
    <row r="169" spans="8:8" x14ac:dyDescent="0.25">
      <c r="H169" t="s">
        <v>269</v>
      </c>
    </row>
    <row r="170" spans="8:8" x14ac:dyDescent="0.25">
      <c r="H170" t="s">
        <v>198</v>
      </c>
    </row>
    <row r="171" spans="8:8" x14ac:dyDescent="0.25">
      <c r="H171" t="s">
        <v>260</v>
      </c>
    </row>
    <row r="172" spans="8:8" x14ac:dyDescent="0.25">
      <c r="H172" t="s">
        <v>179</v>
      </c>
    </row>
    <row r="173" spans="8:8" x14ac:dyDescent="0.25">
      <c r="H173" t="s">
        <v>361</v>
      </c>
    </row>
    <row r="174" spans="8:8" x14ac:dyDescent="0.25">
      <c r="H174" t="s">
        <v>352</v>
      </c>
    </row>
    <row r="175" spans="8:8" x14ac:dyDescent="0.25">
      <c r="H175" t="s">
        <v>312</v>
      </c>
    </row>
    <row r="176" spans="8:8" x14ac:dyDescent="0.25">
      <c r="H176" t="s">
        <v>353</v>
      </c>
    </row>
    <row r="177" spans="8:8" x14ac:dyDescent="0.25">
      <c r="H177" t="s">
        <v>199</v>
      </c>
    </row>
    <row r="178" spans="8:8" x14ac:dyDescent="0.25">
      <c r="H178" t="s">
        <v>334</v>
      </c>
    </row>
    <row r="179" spans="8:8" x14ac:dyDescent="0.25">
      <c r="H179" t="s">
        <v>241</v>
      </c>
    </row>
    <row r="180" spans="8:8" x14ac:dyDescent="0.25">
      <c r="H180" t="s">
        <v>207</v>
      </c>
    </row>
    <row r="181" spans="8:8" x14ac:dyDescent="0.25">
      <c r="H181" t="s">
        <v>211</v>
      </c>
    </row>
    <row r="182" spans="8:8" x14ac:dyDescent="0.25">
      <c r="H182" t="s">
        <v>249</v>
      </c>
    </row>
    <row r="183" spans="8:8" x14ac:dyDescent="0.25">
      <c r="H183" t="s">
        <v>184</v>
      </c>
    </row>
    <row r="184" spans="8:8" x14ac:dyDescent="0.25">
      <c r="H184" t="s">
        <v>360</v>
      </c>
    </row>
    <row r="185" spans="8:8" x14ac:dyDescent="0.25">
      <c r="H185" t="s">
        <v>267</v>
      </c>
    </row>
    <row r="186" spans="8:8" x14ac:dyDescent="0.25">
      <c r="H186" t="s">
        <v>234</v>
      </c>
    </row>
    <row r="187" spans="8:8" x14ac:dyDescent="0.25">
      <c r="H187" t="s">
        <v>220</v>
      </c>
    </row>
    <row r="188" spans="8:8" x14ac:dyDescent="0.25">
      <c r="H188" t="s">
        <v>368</v>
      </c>
    </row>
    <row r="189" spans="8:8" x14ac:dyDescent="0.25">
      <c r="H189" t="s">
        <v>167</v>
      </c>
    </row>
    <row r="190" spans="8:8" x14ac:dyDescent="0.25">
      <c r="H190" t="s">
        <v>235</v>
      </c>
    </row>
    <row r="191" spans="8:8" x14ac:dyDescent="0.25">
      <c r="H191" t="s">
        <v>165</v>
      </c>
    </row>
    <row r="192" spans="8:8" x14ac:dyDescent="0.25">
      <c r="H192" t="s">
        <v>270</v>
      </c>
    </row>
    <row r="193" spans="8:8" x14ac:dyDescent="0.25">
      <c r="H193" t="s">
        <v>195</v>
      </c>
    </row>
    <row r="194" spans="8:8" x14ac:dyDescent="0.25">
      <c r="H194" t="s">
        <v>217</v>
      </c>
    </row>
    <row r="195" spans="8:8" x14ac:dyDescent="0.25">
      <c r="H195" t="s">
        <v>251</v>
      </c>
    </row>
    <row r="196" spans="8:8" x14ac:dyDescent="0.25">
      <c r="H196" t="s">
        <v>317</v>
      </c>
    </row>
    <row r="197" spans="8:8" x14ac:dyDescent="0.25">
      <c r="H197" t="s">
        <v>300</v>
      </c>
    </row>
    <row r="198" spans="8:8" x14ac:dyDescent="0.25">
      <c r="H198" t="s">
        <v>301</v>
      </c>
    </row>
    <row r="199" spans="8:8" x14ac:dyDescent="0.25">
      <c r="H199" t="s">
        <v>380</v>
      </c>
    </row>
    <row r="200" spans="8:8" x14ac:dyDescent="0.25">
      <c r="H200" t="s">
        <v>336</v>
      </c>
    </row>
    <row r="201" spans="8:8" x14ac:dyDescent="0.25">
      <c r="H201" t="s">
        <v>288</v>
      </c>
    </row>
    <row r="202" spans="8:8" x14ac:dyDescent="0.25">
      <c r="H202" t="s">
        <v>163</v>
      </c>
    </row>
    <row r="203" spans="8:8" x14ac:dyDescent="0.25">
      <c r="H203" t="s">
        <v>257</v>
      </c>
    </row>
    <row r="204" spans="8:8" x14ac:dyDescent="0.25">
      <c r="H204" t="s">
        <v>213</v>
      </c>
    </row>
    <row r="205" spans="8:8" x14ac:dyDescent="0.25">
      <c r="H205" t="s">
        <v>175</v>
      </c>
    </row>
    <row r="206" spans="8:8" x14ac:dyDescent="0.25">
      <c r="H206" t="s">
        <v>172</v>
      </c>
    </row>
    <row r="207" spans="8:8" x14ac:dyDescent="0.25">
      <c r="H207" t="s">
        <v>192</v>
      </c>
    </row>
    <row r="208" spans="8:8" x14ac:dyDescent="0.25">
      <c r="H208" t="s">
        <v>203</v>
      </c>
    </row>
    <row r="209" spans="8:8" x14ac:dyDescent="0.25">
      <c r="H209" t="s">
        <v>229</v>
      </c>
    </row>
    <row r="210" spans="8:8" x14ac:dyDescent="0.25">
      <c r="H210" t="s">
        <v>381</v>
      </c>
    </row>
    <row r="211" spans="8:8" x14ac:dyDescent="0.25">
      <c r="H211" t="s">
        <v>315</v>
      </c>
    </row>
    <row r="212" spans="8:8" x14ac:dyDescent="0.25">
      <c r="H212" t="s">
        <v>333</v>
      </c>
    </row>
    <row r="213" spans="8:8" x14ac:dyDescent="0.25">
      <c r="H213" t="s">
        <v>294</v>
      </c>
    </row>
    <row r="214" spans="8:8" x14ac:dyDescent="0.25">
      <c r="H214" t="s">
        <v>345</v>
      </c>
    </row>
    <row r="215" spans="8:8" x14ac:dyDescent="0.25">
      <c r="H215" t="s">
        <v>284</v>
      </c>
    </row>
    <row r="216" spans="8:8" x14ac:dyDescent="0.25">
      <c r="H216" t="s">
        <v>210</v>
      </c>
    </row>
    <row r="217" spans="8:8" x14ac:dyDescent="0.25">
      <c r="H217" t="s">
        <v>248</v>
      </c>
    </row>
    <row r="218" spans="8:8" x14ac:dyDescent="0.25">
      <c r="H218" t="s">
        <v>354</v>
      </c>
    </row>
    <row r="219" spans="8:8" x14ac:dyDescent="0.25">
      <c r="H219" t="s">
        <v>325</v>
      </c>
    </row>
    <row r="220" spans="8:8" x14ac:dyDescent="0.25">
      <c r="H220" t="s">
        <v>186</v>
      </c>
    </row>
    <row r="221" spans="8:8" x14ac:dyDescent="0.25">
      <c r="H221" t="s">
        <v>245</v>
      </c>
    </row>
    <row r="222" spans="8:8" x14ac:dyDescent="0.25">
      <c r="H222" t="s">
        <v>331</v>
      </c>
    </row>
    <row r="223" spans="8:8" x14ac:dyDescent="0.25">
      <c r="H223" t="s">
        <v>305</v>
      </c>
    </row>
    <row r="224" spans="8:8" x14ac:dyDescent="0.25">
      <c r="H224" t="s">
        <v>365</v>
      </c>
    </row>
    <row r="225" spans="8:8" x14ac:dyDescent="0.25">
      <c r="H225" t="s">
        <v>193</v>
      </c>
    </row>
    <row r="226" spans="8:8" x14ac:dyDescent="0.25">
      <c r="H226" t="s">
        <v>283</v>
      </c>
    </row>
    <row r="227" spans="8:8" x14ac:dyDescent="0.25">
      <c r="H227" t="s">
        <v>180</v>
      </c>
    </row>
    <row r="228" spans="8:8" x14ac:dyDescent="0.25">
      <c r="H228" t="s">
        <v>320</v>
      </c>
    </row>
    <row r="229" spans="8:8" x14ac:dyDescent="0.25">
      <c r="H229" t="s">
        <v>282</v>
      </c>
    </row>
    <row r="230" spans="8:8" x14ac:dyDescent="0.25">
      <c r="H230" t="s">
        <v>222</v>
      </c>
    </row>
    <row r="231" spans="8:8" x14ac:dyDescent="0.25">
      <c r="H231" t="s">
        <v>265</v>
      </c>
    </row>
    <row r="232" spans="8:8" x14ac:dyDescent="0.25">
      <c r="H232" t="s">
        <v>286</v>
      </c>
    </row>
    <row r="233" spans="8:8" x14ac:dyDescent="0.25">
      <c r="H233" t="s">
        <v>194</v>
      </c>
    </row>
    <row r="234" spans="8:8" x14ac:dyDescent="0.25">
      <c r="H234" t="s">
        <v>168</v>
      </c>
    </row>
    <row r="235" spans="8:8" x14ac:dyDescent="0.25">
      <c r="H235" t="s">
        <v>242</v>
      </c>
    </row>
    <row r="236" spans="8:8" x14ac:dyDescent="0.25">
      <c r="H236" t="s">
        <v>233</v>
      </c>
    </row>
    <row r="237" spans="8:8" x14ac:dyDescent="0.25">
      <c r="H237" t="s">
        <v>205</v>
      </c>
    </row>
    <row r="238" spans="8:8" x14ac:dyDescent="0.25">
      <c r="H238" t="s">
        <v>238</v>
      </c>
    </row>
    <row r="239" spans="8:8" x14ac:dyDescent="0.25">
      <c r="H239" t="s">
        <v>239</v>
      </c>
    </row>
    <row r="240" spans="8:8" x14ac:dyDescent="0.25">
      <c r="H240" t="s">
        <v>370</v>
      </c>
    </row>
    <row r="241" spans="8:8" x14ac:dyDescent="0.25">
      <c r="H241" t="s">
        <v>302</v>
      </c>
    </row>
    <row r="242" spans="8:8" x14ac:dyDescent="0.25">
      <c r="H242" t="s">
        <v>371</v>
      </c>
    </row>
    <row r="243" spans="8:8" x14ac:dyDescent="0.25">
      <c r="H243" t="s">
        <v>373</v>
      </c>
    </row>
    <row r="244" spans="8:8" x14ac:dyDescent="0.25">
      <c r="H244" t="s">
        <v>363</v>
      </c>
    </row>
    <row r="245" spans="8:8" x14ac:dyDescent="0.25">
      <c r="H245" t="s">
        <v>344</v>
      </c>
    </row>
    <row r="246" spans="8:8" x14ac:dyDescent="0.25">
      <c r="H246" t="s">
        <v>214</v>
      </c>
    </row>
  </sheetData>
  <sortState ref="H28:H246">
    <sortCondition ref="H246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FORMULARIO 2 ENCUESTA</vt:lpstr>
      <vt:lpstr>LISTA ESTUDIANTES</vt:lpstr>
      <vt:lpstr>Hoja3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Montenegro Zeballos</dc:creator>
  <cp:lastModifiedBy>Andrea-RRPP</cp:lastModifiedBy>
  <cp:lastPrinted>2014-09-24T20:04:41Z</cp:lastPrinted>
  <dcterms:created xsi:type="dcterms:W3CDTF">2014-09-01T02:18:07Z</dcterms:created>
  <dcterms:modified xsi:type="dcterms:W3CDTF">2015-08-18T22:54:19Z</dcterms:modified>
</cp:coreProperties>
</file>